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C:\Users\lstefanik\Desktop\Dokumenty 2022\Urnové steny\Rozpočty moje\Výkaz výmer\"/>
    </mc:Choice>
  </mc:AlternateContent>
  <xr:revisionPtr revIDLastSave="0" documentId="13_ncr:1_{CDB6E97A-8F6C-46D1-90D4-4F1F0CA2F527}" xr6:coauthVersionLast="36" xr6:coauthVersionMax="36" xr10:uidLastSave="{00000000-0000-0000-0000-000000000000}"/>
  <bookViews>
    <workbookView xWindow="0" yWindow="0" windowWidth="28800" windowHeight="14310" tabRatio="500" activeTab="2" xr2:uid="{00000000-000D-0000-FFFF-FFFF00000000}"/>
  </bookViews>
  <sheets>
    <sheet name="Prehlad" sheetId="3" r:id="rId1"/>
    <sheet name="Rekapitulacia" sheetId="5" r:id="rId2"/>
    <sheet name="Kryci list" sheetId="6" r:id="rId3"/>
  </sheets>
  <definedNames>
    <definedName name="_xlnm._FilterDatabase">#REF!</definedName>
    <definedName name="fakt1R">#REF!</definedName>
    <definedName name="_xlnm.Print_Titles" localSheetId="0">Prehlad!$8:$10</definedName>
    <definedName name="_xlnm.Print_Titles" localSheetId="1">Rekapitulacia!$8:$10</definedName>
    <definedName name="_xlnm.Print_Area" localSheetId="2">'Kryci list'!$A:$M</definedName>
    <definedName name="_xlnm.Print_Area" localSheetId="0">Prehlad!$A:$AH</definedName>
    <definedName name="_xlnm.Print_Area" localSheetId="1">Rekapitulacia!$A:$G</definedName>
  </definedNames>
  <calcPr calcId="191029"/>
</workbook>
</file>

<file path=xl/calcChain.xml><?xml version="1.0" encoding="utf-8"?>
<calcChain xmlns="http://schemas.openxmlformats.org/spreadsheetml/2006/main">
  <c r="L25" i="6" l="1"/>
  <c r="M25" i="6" s="1"/>
  <c r="J32" i="3"/>
  <c r="H32" i="3"/>
  <c r="J31" i="3"/>
  <c r="H31" i="3"/>
  <c r="J30" i="3"/>
  <c r="H30" i="3"/>
  <c r="J29" i="3"/>
  <c r="H29" i="3"/>
  <c r="J28" i="3"/>
  <c r="H28" i="3"/>
  <c r="J27" i="3"/>
  <c r="I27" i="3"/>
  <c r="I33" i="3" s="1"/>
  <c r="C14" i="5" s="1"/>
  <c r="J26" i="3"/>
  <c r="J33" i="3" s="1"/>
  <c r="D14" i="5" s="1"/>
  <c r="H26" i="3"/>
  <c r="J22" i="3"/>
  <c r="H22" i="3"/>
  <c r="J21" i="3"/>
  <c r="I21" i="3"/>
  <c r="I23" i="3" s="1"/>
  <c r="C13" i="5" s="1"/>
  <c r="J20" i="3"/>
  <c r="H20" i="3"/>
  <c r="J19" i="3"/>
  <c r="H19" i="3"/>
  <c r="I16" i="3"/>
  <c r="C12" i="5" s="1"/>
  <c r="J15" i="3"/>
  <c r="H15" i="3"/>
  <c r="J14" i="3"/>
  <c r="H14" i="3"/>
  <c r="H16" i="3" s="1"/>
  <c r="M21" i="6"/>
  <c r="I15" i="6"/>
  <c r="F14" i="6"/>
  <c r="F13" i="6"/>
  <c r="F12" i="6"/>
  <c r="M9" i="6"/>
  <c r="I9" i="6"/>
  <c r="F9" i="6"/>
  <c r="M8" i="6"/>
  <c r="I8" i="6"/>
  <c r="F8" i="6"/>
  <c r="H1" i="6"/>
  <c r="B8" i="5"/>
  <c r="D8" i="3"/>
  <c r="J16" i="3" l="1"/>
  <c r="E16" i="3" s="1"/>
  <c r="H23" i="3"/>
  <c r="B13" i="5" s="1"/>
  <c r="H33" i="3"/>
  <c r="B14" i="5" s="1"/>
  <c r="J23" i="3"/>
  <c r="E23" i="3" s="1"/>
  <c r="B12" i="5"/>
  <c r="D12" i="5"/>
  <c r="E33" i="3"/>
  <c r="I35" i="3"/>
  <c r="D13" i="5" l="1"/>
  <c r="J35" i="3"/>
  <c r="D15" i="5" s="1"/>
  <c r="H35" i="3"/>
  <c r="B15" i="5" s="1"/>
  <c r="I37" i="3"/>
  <c r="C18" i="5" s="1"/>
  <c r="C15" i="5"/>
  <c r="E11" i="6"/>
  <c r="E15" i="6" s="1"/>
  <c r="E35" i="3" l="1"/>
  <c r="J37" i="3"/>
  <c r="D18" i="5" s="1"/>
  <c r="H37" i="3"/>
  <c r="B18" i="5" s="1"/>
  <c r="D11" i="6"/>
  <c r="M11" i="6" s="1"/>
  <c r="M14" i="6" l="1"/>
  <c r="E37" i="3"/>
  <c r="M13" i="6"/>
  <c r="D15" i="6"/>
  <c r="F11" i="6"/>
  <c r="F15" i="6" s="1"/>
  <c r="M12" i="6"/>
  <c r="M15" i="6" l="1"/>
  <c r="M23" i="6"/>
  <c r="L24" i="6" s="1"/>
  <c r="M24" i="6" s="1"/>
  <c r="M26" i="6" l="1"/>
</calcChain>
</file>

<file path=xl/sharedStrings.xml><?xml version="1.0" encoding="utf-8"?>
<sst xmlns="http://schemas.openxmlformats.org/spreadsheetml/2006/main" count="246" uniqueCount="155">
  <si>
    <t xml:space="preserve"> </t>
  </si>
  <si>
    <t>V module</t>
  </si>
  <si>
    <t>Hlavička1</t>
  </si>
  <si>
    <t>Mena</t>
  </si>
  <si>
    <t>Hlavička2</t>
  </si>
  <si>
    <t>Obdobie</t>
  </si>
  <si>
    <t>Počet des.miest</t>
  </si>
  <si>
    <t>Formát</t>
  </si>
  <si>
    <t xml:space="preserve">Projektant: 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</si>
  <si>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</si>
  <si>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</si>
  <si>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</si>
  <si>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</si>
  <si>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</si>
  <si>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</si>
  <si>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</si>
  <si>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</si>
  <si>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</si>
  <si>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</si>
  <si>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</si>
  <si>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</si>
  <si>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</si>
  <si>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</si>
  <si>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</si>
  <si>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</si>
  <si>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</si>
  <si>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</si>
  <si>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</si>
  <si>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</si>
  <si>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</si>
  <si>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</si>
  <si>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číslo</t>
  </si>
  <si>
    <t>cen.</t>
  </si>
  <si>
    <t>výkaz-výmer</t>
  </si>
  <si>
    <t>výmera</t>
  </si>
  <si>
    <t>jednotka</t>
  </si>
  <si>
    <t>cena</t>
  </si>
  <si>
    <t>materiál</t>
  </si>
  <si>
    <t>Rekapitulácia rozpočtu v</t>
  </si>
  <si>
    <t>Rekapitulácia splátky v</t>
  </si>
  <si>
    <t>Rekapitulácia výrobnej kalkulácie v</t>
  </si>
  <si>
    <t>Popis položky, stavebného dielu, remesla</t>
  </si>
  <si>
    <t>Miesto:</t>
  </si>
  <si>
    <t>Rozpočet:</t>
  </si>
  <si>
    <t>Krycí list rozpočtu v</t>
  </si>
  <si>
    <t>Spracoval:</t>
  </si>
  <si>
    <t>Krycí list splátky v</t>
  </si>
  <si>
    <t>Dňa:</t>
  </si>
  <si>
    <t>Zmluva č.:</t>
  </si>
  <si>
    <t>Krycí list výrobnej kalkulácie v</t>
  </si>
  <si>
    <t xml:space="preserve"> Odberateľ:</t>
  </si>
  <si>
    <t>IČO:</t>
  </si>
  <si>
    <t>DIČ:</t>
  </si>
  <si>
    <t xml:space="preserve"> Dodávateľ:</t>
  </si>
  <si>
    <t xml:space="preserve"> 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</si>
  <si>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</si>
  <si>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</si>
  <si>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</si>
  <si>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</si>
  <si>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</si>
  <si>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</si>
  <si>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</si>
  <si>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</si>
  <si>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</si>
  <si>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</si>
  <si>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</si>
  <si>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</si>
  <si>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</si>
  <si>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</si>
  <si>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</si>
  <si>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</si>
  <si>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</si>
  <si>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</si>
  <si>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</si>
  <si>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</si>
  <si>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</si>
  <si>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</si>
  <si>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</si>
  <si>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</si>
  <si>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</si>
  <si>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</si>
  <si>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</si>
  <si>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</si>
  <si>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Súčet riadkov 21 až 23: </t>
  </si>
  <si>
    <t>F</t>
  </si>
  <si>
    <t xml:space="preserve">Odberateľ: SMM Holíč, s.r.o. </t>
  </si>
  <si>
    <t xml:space="preserve">Spracoval:                                         </t>
  </si>
  <si>
    <t xml:space="preserve">JKSO : </t>
  </si>
  <si>
    <t>Dátum: 28.02.2022</t>
  </si>
  <si>
    <t>Stavba : Vybudovanie urnových stien v meste Holíč</t>
  </si>
  <si>
    <t>Objekt : Úprava spevnenej polochy pri urnoných stenách</t>
  </si>
  <si>
    <t>Mestský úrad -Holíč</t>
  </si>
  <si>
    <t xml:space="preserve"> Mestský úrad -Holíč</t>
  </si>
  <si>
    <t xml:space="preserve"> Stavba : Vybudovanie urnových stien v meste Holíč</t>
  </si>
  <si>
    <t>Holíč</t>
  </si>
  <si>
    <t xml:space="preserve"> Objekt : Úprava spevnenej polochy pri urnoných stenách</t>
  </si>
  <si>
    <t>JKSO :</t>
  </si>
  <si>
    <t>28.02.2022</t>
  </si>
  <si>
    <t xml:space="preserve">SMM Holíč, s.r.o. </t>
  </si>
  <si>
    <t/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</si>
  <si>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</si>
  <si>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</si>
  <si>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</si>
  <si>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</si>
  <si>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</si>
  <si>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</si>
  <si>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</si>
  <si>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</si>
  <si>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 20% z:</t>
  </si>
  <si>
    <t xml:space="preserve"> DPH    0% z:</t>
  </si>
  <si>
    <t xml:space="preserve"> Odpočet - prípočet</t>
  </si>
  <si>
    <t>PRÁCE A DODÁVKY HSV</t>
  </si>
  <si>
    <t>1 - ZEMNE PRÁCE</t>
  </si>
  <si>
    <t>272</t>
  </si>
  <si>
    <t>113106121</t>
  </si>
  <si>
    <t>Rozobratie dlažby pre chodcov z betón. dlaždíc alebo tvárnic</t>
  </si>
  <si>
    <t>m2</t>
  </si>
  <si>
    <t>113202111</t>
  </si>
  <si>
    <t>Vytrhanie krajníkov alebo obrubníkov</t>
  </si>
  <si>
    <t>m</t>
  </si>
  <si>
    <t xml:space="preserve">1 - ZEMNE PRÁCE  spolu: </t>
  </si>
  <si>
    <t>5 - KOMUNIKÁCIE</t>
  </si>
  <si>
    <t>221</t>
  </si>
  <si>
    <t>564721111</t>
  </si>
  <si>
    <t>Podklad z kameniva hrub. drveného 4-8 mm hr. 50 - 80 mm</t>
  </si>
  <si>
    <t>596211120</t>
  </si>
  <si>
    <t>Kladenie zámkovej dlažby pre chodcov hr. 60 mm nad 20 m2 so zriadením lôžka z kameniva hr. 4 cm</t>
  </si>
  <si>
    <t>MAT</t>
  </si>
  <si>
    <t>592451000</t>
  </si>
  <si>
    <t>Dlažba zámková HAKA hr. 6 cm - šedá</t>
  </si>
  <si>
    <t>596912114</t>
  </si>
  <si>
    <t>Zapieskovanie a uvibrovanie zámkovej dlažby</t>
  </si>
  <si>
    <t xml:space="preserve">5 - KOMUNIKÁCIE  spolu: </t>
  </si>
  <si>
    <t>9 - OSTATNÉ KONŠTRUKCIE A PRÁCE</t>
  </si>
  <si>
    <t>917762111</t>
  </si>
  <si>
    <t>Osad. chodník. obrubníka betón. ležatého s oporou do lôžka z betónu tr. C 12/15</t>
  </si>
  <si>
    <t>592173208</t>
  </si>
  <si>
    <t>Obrubník záhonový 100x5x20</t>
  </si>
  <si>
    <t>kus</t>
  </si>
  <si>
    <t>979082213</t>
  </si>
  <si>
    <t>Vodorovná doprava sute po suchu do 1 km</t>
  </si>
  <si>
    <t>t</t>
  </si>
  <si>
    <t>979082219</t>
  </si>
  <si>
    <t>Príplatok za každý ďalší 1 km sute</t>
  </si>
  <si>
    <t>979087212</t>
  </si>
  <si>
    <t>Nakladanie sute na dopravný prostriedok</t>
  </si>
  <si>
    <t>013</t>
  </si>
  <si>
    <t>979131409</t>
  </si>
  <si>
    <t>Poplatok za ulož.a znešk.staveb.sute na vymedzených skládkach "O"-ostatný odpad</t>
  </si>
  <si>
    <t>012</t>
  </si>
  <si>
    <t>998014111</t>
  </si>
  <si>
    <t>Presun hmôt - vnútrostaveniskový</t>
  </si>
  <si>
    <t xml:space="preserve">9 - OSTATNÉ KONŠTRUKCIE A PRÁCE  spolu: </t>
  </si>
  <si>
    <t xml:space="preserve">PRÁCE A DODÁVKY HSV  spolu: </t>
  </si>
  <si>
    <t>Za rozpočet celkom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</si>
</sst>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0&quot; Sk&quot;;[Red]\-#,##0&quot; Sk&quot;"/>
    <numFmt numFmtId="165" formatCode="_-* #,##0&quot; Sk&quot;_-;\-* #,##0&quot; Sk&quot;_-;_-* &quot;- Sk&quot;_-;_-@_-"/>
    <numFmt numFmtId="166" formatCode="#,##0\ _S_k"/>
    <numFmt numFmtId="167" formatCode="#,##0&quot; Sk&quot;"/>
    <numFmt numFmtId="168" formatCode="0.00\ %"/>
    <numFmt numFmtId="169" formatCode="#,##0.0000"/>
    <numFmt numFmtId="170" formatCode="#,##0\ "/>
    <numFmt numFmtId="171" formatCode="#,##0.00000"/>
    <numFmt numFmtId="172" formatCode="#,##0.000"/>
    <numFmt numFmtId="173" formatCode="#,##0.0"/>
  </numFmts>
  <fonts count="15">
    <font>
      <sz val="10"/>
      <name val="Arial"/>
      <charset val="238"/>
    </font>
    <font>
      <sz val="8"/>
      <name val="Arial Narrow"/>
      <charset val="238"/>
    </font>
    <font>
      <b/>
      <sz val="10"/>
      <name val="Arial Narrow"/>
      <charset val="238"/>
    </font>
    <font>
      <b/>
      <sz val="8"/>
      <name val="Arial Narrow"/>
      <charset val="238"/>
    </font>
    <font>
      <sz val="8"/>
      <color rgb="FFFFFFFF"/>
      <name val="Arial Narrow"/>
      <charset val="238"/>
    </font>
    <font>
      <b/>
      <sz val="8"/>
      <color rgb="FFFFFFFF"/>
      <name val="Arial Narrow"/>
      <charset val="238"/>
    </font>
    <font>
      <b/>
      <sz val="7"/>
      <name val="Letter Gothic CE"/>
      <charset val="238"/>
    </font>
    <font>
      <sz val="10"/>
      <name val="Arial CE"/>
      <charset val="238"/>
    </font>
    <font>
      <sz val="11"/>
      <color rgb="FF000000"/>
      <name val="Calibri"/>
      <charset val="238"/>
    </font>
    <font>
      <sz val="11"/>
      <color rgb="FFFFFFFF"/>
      <name val="Calibri"/>
      <charset val="238"/>
    </font>
    <font>
      <b/>
      <sz val="11"/>
      <color rgb="FF000000"/>
      <name val="Calibri"/>
      <charset val="238"/>
    </font>
    <font>
      <b/>
      <sz val="18"/>
      <color rgb="FF333399"/>
      <name val="Cambria"/>
      <charset val="238"/>
    </font>
    <font>
      <sz val="11"/>
      <color rgb="FFFF0000"/>
      <name val="Calibri"/>
      <charset val="238"/>
    </font>
    <font>
      <sz val="10"/>
      <name val="Arial"/>
      <charset val="238"/>
    </font>
    <font>
      <b/>
      <sz val="8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A0E0E0"/>
        <bgColor rgb="FFA6CAF0"/>
      </patternFill>
    </fill>
    <fill>
      <patternFill patternType="solid">
        <fgColor rgb="FFA6CAF0"/>
        <bgColor rgb="FFA0E0E0"/>
      </patternFill>
    </fill>
    <fill>
      <patternFill patternType="solid">
        <fgColor rgb="FFFFFFC0"/>
        <bgColor rgb="FFFFFF99"/>
      </patternFill>
    </fill>
    <fill>
      <patternFill patternType="solid">
        <fgColor rgb="FFFF8080"/>
        <bgColor rgb="FFFF99CC"/>
      </patternFill>
    </fill>
    <fill>
      <patternFill patternType="solid">
        <fgColor rgb="FFC0C0C0"/>
        <bgColor rgb="FFA6CAF0"/>
      </patternFill>
    </fill>
    <fill>
      <patternFill patternType="solid">
        <fgColor rgb="FFFFFF99"/>
        <bgColor rgb="FFFFFFC0"/>
      </patternFill>
    </fill>
    <fill>
      <patternFill patternType="solid">
        <fgColor rgb="FFCC9CCC"/>
        <bgColor rgb="FFFF99CC"/>
      </patternFill>
    </fill>
    <fill>
      <patternFill patternType="solid">
        <fgColor rgb="FF996666"/>
        <bgColor rgb="FF666699"/>
      </patternFill>
    </fill>
    <fill>
      <patternFill patternType="solid">
        <fgColor rgb="FF999933"/>
        <bgColor rgb="FF969696"/>
      </patternFill>
    </fill>
  </fills>
  <borders count="50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rgb="FF3333CC"/>
      </top>
      <bottom style="double">
        <color rgb="FF3333CC"/>
      </bottom>
      <diagonal/>
    </border>
  </borders>
  <cellStyleXfs count="32">
    <xf numFmtId="0" fontId="0" fillId="0" borderId="0"/>
    <xf numFmtId="0" fontId="7" fillId="0" borderId="0"/>
    <xf numFmtId="0" fontId="13" fillId="0" borderId="0" applyBorder="0">
      <alignment vertical="center"/>
    </xf>
    <xf numFmtId="0" fontId="8" fillId="4" borderId="0" applyBorder="0" applyProtection="0"/>
    <xf numFmtId="165" fontId="13" fillId="0" borderId="0" applyBorder="0" applyProtection="0"/>
    <xf numFmtId="0" fontId="8" fillId="2" borderId="0" applyBorder="0" applyProtection="0"/>
    <xf numFmtId="0" fontId="8" fillId="2" borderId="0" applyBorder="0" applyProtection="0"/>
    <xf numFmtId="164" fontId="6" fillId="0" borderId="48"/>
    <xf numFmtId="0" fontId="8" fillId="3" borderId="0" applyBorder="0" applyProtection="0"/>
    <xf numFmtId="0" fontId="8" fillId="5" borderId="0" applyBorder="0" applyProtection="0"/>
    <xf numFmtId="0" fontId="13" fillId="0" borderId="48"/>
    <xf numFmtId="0" fontId="6" fillId="0" borderId="48">
      <alignment vertical="center"/>
    </xf>
    <xf numFmtId="0" fontId="8" fillId="6" borderId="0" applyBorder="0" applyProtection="0"/>
    <xf numFmtId="0" fontId="8" fillId="2" borderId="0" applyBorder="0" applyProtection="0"/>
    <xf numFmtId="0" fontId="8" fillId="4" borderId="0" applyBorder="0" applyProtection="0"/>
    <xf numFmtId="0" fontId="8" fillId="5" borderId="0" applyBorder="0" applyProtection="0"/>
    <xf numFmtId="0" fontId="8" fillId="7" borderId="0" applyBorder="0" applyProtection="0"/>
    <xf numFmtId="0" fontId="8" fillId="8" borderId="0" applyBorder="0" applyProtection="0"/>
    <xf numFmtId="0" fontId="8" fillId="4" borderId="0" applyBorder="0" applyProtection="0"/>
    <xf numFmtId="0" fontId="9" fillId="2" borderId="0" applyBorder="0" applyProtection="0"/>
    <xf numFmtId="0" fontId="9" fillId="9" borderId="0" applyBorder="0" applyProtection="0"/>
    <xf numFmtId="0" fontId="9" fillId="10" borderId="0" applyBorder="0" applyProtection="0"/>
    <xf numFmtId="0" fontId="9" fillId="8" borderId="0" applyBorder="0" applyProtection="0"/>
    <xf numFmtId="0" fontId="9" fillId="2" borderId="0" applyBorder="0" applyProtection="0"/>
    <xf numFmtId="0" fontId="9" fillId="5" borderId="0" applyBorder="0" applyProtection="0"/>
    <xf numFmtId="0" fontId="10" fillId="0" borderId="49" applyProtection="0"/>
    <xf numFmtId="0" fontId="7" fillId="0" borderId="0"/>
    <xf numFmtId="0" fontId="11" fillId="0" borderId="0" applyBorder="0" applyProtection="0"/>
    <xf numFmtId="0" fontId="7" fillId="0" borderId="0"/>
    <xf numFmtId="0" fontId="6" fillId="0" borderId="0" applyBorder="0">
      <alignment vertical="center"/>
    </xf>
    <xf numFmtId="0" fontId="12" fillId="0" borderId="0" applyBorder="0" applyProtection="0"/>
    <xf numFmtId="0" fontId="6" fillId="0" borderId="20">
      <alignment vertical="center"/>
    </xf>
  </cellStyleXfs>
  <cellXfs count="118">
    <xf numFmtId="0" fontId="0" fillId="0" borderId="0" xfId="0"/>
    <xf numFmtId="0" fontId="1" fillId="0" borderId="0" xfId="1" applyFont="1"/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3" xfId="1" applyFont="1" applyBorder="1" applyAlignment="1">
      <alignment horizontal="left" vertical="center"/>
    </xf>
    <xf numFmtId="0" fontId="1" fillId="0" borderId="4" xfId="1" applyFont="1" applyBorder="1" applyAlignment="1">
      <alignment horizontal="left" vertical="center"/>
    </xf>
    <xf numFmtId="0" fontId="1" fillId="0" borderId="4" xfId="1" applyFont="1" applyBorder="1" applyAlignment="1">
      <alignment horizontal="right" vertical="center"/>
    </xf>
    <xf numFmtId="0" fontId="1" fillId="0" borderId="5" xfId="1" applyFont="1" applyBorder="1" applyAlignment="1">
      <alignment horizontal="left" vertical="center"/>
    </xf>
    <xf numFmtId="0" fontId="1" fillId="0" borderId="6" xfId="1" applyFont="1" applyBorder="1" applyAlignment="1">
      <alignment horizontal="left" vertical="center"/>
    </xf>
    <xf numFmtId="0" fontId="1" fillId="0" borderId="6" xfId="1" applyFont="1" applyBorder="1" applyAlignment="1">
      <alignment horizontal="right" vertical="center"/>
    </xf>
    <xf numFmtId="0" fontId="1" fillId="0" borderId="7" xfId="1" applyFont="1" applyBorder="1" applyAlignment="1">
      <alignment horizontal="left" vertical="center"/>
    </xf>
    <xf numFmtId="0" fontId="1" fillId="0" borderId="8" xfId="1" applyFont="1" applyBorder="1" applyAlignment="1">
      <alignment horizontal="left" vertical="center"/>
    </xf>
    <xf numFmtId="0" fontId="1" fillId="0" borderId="8" xfId="1" applyFont="1" applyBorder="1" applyAlignment="1">
      <alignment horizontal="right" vertical="center"/>
    </xf>
    <xf numFmtId="49" fontId="1" fillId="0" borderId="4" xfId="1" applyNumberFormat="1" applyFont="1" applyBorder="1" applyAlignment="1">
      <alignment horizontal="right" vertical="center"/>
    </xf>
    <xf numFmtId="49" fontId="1" fillId="0" borderId="6" xfId="1" applyNumberFormat="1" applyFont="1" applyBorder="1" applyAlignment="1">
      <alignment horizontal="right" vertical="center"/>
    </xf>
    <xf numFmtId="49" fontId="1" fillId="0" borderId="8" xfId="1" applyNumberFormat="1" applyFont="1" applyBorder="1" applyAlignment="1">
      <alignment horizontal="right" vertical="center"/>
    </xf>
    <xf numFmtId="0" fontId="1" fillId="0" borderId="3" xfId="1" applyFont="1" applyBorder="1" applyAlignment="1">
      <alignment horizontal="right" vertical="center"/>
    </xf>
    <xf numFmtId="0" fontId="1" fillId="0" borderId="4" xfId="1" applyFont="1" applyBorder="1" applyAlignment="1">
      <alignment vertical="center"/>
    </xf>
    <xf numFmtId="166" fontId="1" fillId="0" borderId="4" xfId="1" applyNumberFormat="1" applyFont="1" applyBorder="1" applyAlignment="1">
      <alignment horizontal="left" vertical="center"/>
    </xf>
    <xf numFmtId="167" fontId="1" fillId="0" borderId="4" xfId="1" applyNumberFormat="1" applyFont="1" applyBorder="1" applyAlignment="1">
      <alignment horizontal="right" vertical="center"/>
    </xf>
    <xf numFmtId="3" fontId="1" fillId="0" borderId="9" xfId="1" applyNumberFormat="1" applyFont="1" applyBorder="1" applyAlignment="1">
      <alignment horizontal="right" vertical="center"/>
    </xf>
    <xf numFmtId="0" fontId="1" fillId="0" borderId="10" xfId="1" applyFont="1" applyBorder="1" applyAlignment="1">
      <alignment horizontal="right" vertical="center"/>
    </xf>
    <xf numFmtId="0" fontId="1" fillId="0" borderId="11" xfId="1" applyFont="1" applyBorder="1" applyAlignment="1">
      <alignment vertical="center"/>
    </xf>
    <xf numFmtId="166" fontId="1" fillId="0" borderId="11" xfId="1" applyNumberFormat="1" applyFont="1" applyBorder="1" applyAlignment="1">
      <alignment horizontal="left" vertical="center"/>
    </xf>
    <xf numFmtId="167" fontId="1" fillId="0" borderId="11" xfId="1" applyNumberFormat="1" applyFont="1" applyBorder="1" applyAlignment="1">
      <alignment horizontal="right" vertical="center"/>
    </xf>
    <xf numFmtId="3" fontId="1" fillId="0" borderId="12" xfId="1" applyNumberFormat="1" applyFont="1" applyBorder="1" applyAlignment="1">
      <alignment horizontal="right" vertical="center"/>
    </xf>
    <xf numFmtId="0" fontId="1" fillId="0" borderId="11" xfId="1" applyFont="1" applyBorder="1" applyAlignment="1">
      <alignment horizontal="right" vertical="center"/>
    </xf>
    <xf numFmtId="0" fontId="3" fillId="0" borderId="13" xfId="1" applyFont="1" applyBorder="1" applyAlignment="1">
      <alignment horizontal="center" vertical="center"/>
    </xf>
    <xf numFmtId="0" fontId="1" fillId="0" borderId="14" xfId="1" applyFont="1" applyBorder="1" applyAlignment="1">
      <alignment horizontal="left" vertical="center"/>
    </xf>
    <xf numFmtId="0" fontId="1" fillId="0" borderId="14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17" xfId="1" applyFont="1" applyBorder="1" applyAlignment="1">
      <alignment horizontal="left" vertical="center"/>
    </xf>
    <xf numFmtId="0" fontId="1" fillId="0" borderId="19" xfId="1" applyFont="1" applyBorder="1" applyAlignment="1">
      <alignment horizontal="center" vertical="center"/>
    </xf>
    <xf numFmtId="0" fontId="1" fillId="0" borderId="20" xfId="1" applyFont="1" applyBorder="1" applyAlignment="1">
      <alignment horizontal="left"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left" vertical="center"/>
    </xf>
    <xf numFmtId="0" fontId="1" fillId="0" borderId="24" xfId="1" applyFont="1" applyBorder="1" applyAlignment="1">
      <alignment horizontal="center" vertical="center"/>
    </xf>
    <xf numFmtId="0" fontId="1" fillId="0" borderId="2" xfId="1" applyFont="1" applyBorder="1" applyAlignment="1">
      <alignment horizontal="right" vertical="center"/>
    </xf>
    <xf numFmtId="0" fontId="1" fillId="0" borderId="26" xfId="1" applyFont="1" applyBorder="1" applyAlignment="1">
      <alignment horizontal="center" vertical="center"/>
    </xf>
    <xf numFmtId="0" fontId="1" fillId="0" borderId="28" xfId="1" applyFont="1" applyBorder="1" applyAlignment="1">
      <alignment horizontal="left" vertical="center"/>
    </xf>
    <xf numFmtId="0" fontId="1" fillId="0" borderId="29" xfId="1" applyFont="1" applyBorder="1" applyAlignment="1">
      <alignment horizontal="left" vertical="center"/>
    </xf>
    <xf numFmtId="0" fontId="1" fillId="0" borderId="30" xfId="1" applyFont="1" applyBorder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1" fillId="0" borderId="28" xfId="1" applyFont="1" applyBorder="1" applyAlignment="1">
      <alignment horizontal="right" vertical="center"/>
    </xf>
    <xf numFmtId="0" fontId="1" fillId="0" borderId="0" xfId="1" applyFont="1" applyBorder="1" applyAlignment="1">
      <alignment horizontal="right" vertical="center"/>
    </xf>
    <xf numFmtId="0" fontId="1" fillId="0" borderId="31" xfId="1" applyFont="1" applyBorder="1" applyAlignment="1">
      <alignment horizontal="left" vertical="center"/>
    </xf>
    <xf numFmtId="0" fontId="1" fillId="0" borderId="10" xfId="1" applyFont="1" applyBorder="1" applyAlignment="1">
      <alignment horizontal="left" vertical="center"/>
    </xf>
    <xf numFmtId="0" fontId="1" fillId="0" borderId="11" xfId="1" applyFont="1" applyBorder="1" applyAlignment="1">
      <alignment horizontal="left" vertical="center"/>
    </xf>
    <xf numFmtId="0" fontId="1" fillId="0" borderId="32" xfId="1" applyFont="1" applyBorder="1" applyAlignment="1">
      <alignment horizontal="left" vertical="center"/>
    </xf>
    <xf numFmtId="0" fontId="1" fillId="0" borderId="33" xfId="1" applyFont="1" applyBorder="1" applyAlignment="1">
      <alignment horizontal="left" vertical="center"/>
    </xf>
    <xf numFmtId="0" fontId="1" fillId="0" borderId="34" xfId="1" applyFont="1" applyBorder="1" applyAlignment="1">
      <alignment horizontal="left" vertical="center"/>
    </xf>
    <xf numFmtId="3" fontId="1" fillId="0" borderId="32" xfId="1" applyNumberFormat="1" applyFont="1" applyBorder="1" applyAlignment="1">
      <alignment vertical="center"/>
    </xf>
    <xf numFmtId="3" fontId="1" fillId="0" borderId="35" xfId="1" applyNumberFormat="1" applyFont="1" applyBorder="1" applyAlignment="1">
      <alignment vertical="center"/>
    </xf>
    <xf numFmtId="0" fontId="1" fillId="0" borderId="36" xfId="1" applyFont="1" applyBorder="1" applyAlignment="1">
      <alignment horizontal="left" vertical="center"/>
    </xf>
    <xf numFmtId="168" fontId="1" fillId="0" borderId="37" xfId="1" applyNumberFormat="1" applyFont="1" applyBorder="1" applyAlignment="1">
      <alignment horizontal="right" vertical="center"/>
    </xf>
    <xf numFmtId="0" fontId="1" fillId="0" borderId="39" xfId="1" applyFont="1" applyBorder="1" applyAlignment="1">
      <alignment horizontal="left" vertical="center"/>
    </xf>
    <xf numFmtId="168" fontId="1" fillId="0" borderId="40" xfId="1" applyNumberFormat="1" applyFont="1" applyBorder="1" applyAlignment="1">
      <alignment horizontal="right" vertical="center"/>
    </xf>
    <xf numFmtId="0" fontId="1" fillId="0" borderId="22" xfId="1" applyFont="1" applyBorder="1" applyAlignment="1">
      <alignment horizontal="left" vertical="center"/>
    </xf>
    <xf numFmtId="0" fontId="1" fillId="0" borderId="24" xfId="1" applyFont="1" applyBorder="1" applyAlignment="1">
      <alignment horizontal="right" vertical="center"/>
    </xf>
    <xf numFmtId="0" fontId="1" fillId="0" borderId="41" xfId="1" applyFont="1" applyBorder="1" applyAlignment="1">
      <alignment horizontal="left" vertical="center"/>
    </xf>
    <xf numFmtId="0" fontId="1" fillId="0" borderId="40" xfId="1" applyFont="1" applyBorder="1" applyAlignment="1">
      <alignment horizontal="left" vertical="center"/>
    </xf>
    <xf numFmtId="0" fontId="1" fillId="0" borderId="37" xfId="1" applyFont="1" applyBorder="1" applyAlignment="1">
      <alignment horizontal="right" vertical="center"/>
    </xf>
    <xf numFmtId="0" fontId="1" fillId="0" borderId="35" xfId="1" applyFont="1" applyBorder="1" applyAlignment="1">
      <alignment horizontal="left" vertical="center"/>
    </xf>
    <xf numFmtId="0" fontId="3" fillId="0" borderId="42" xfId="1" applyFont="1" applyBorder="1" applyAlignment="1">
      <alignment horizontal="center" vertical="center"/>
    </xf>
    <xf numFmtId="0" fontId="1" fillId="0" borderId="43" xfId="1" applyFont="1" applyBorder="1" applyAlignment="1">
      <alignment horizontal="left" vertical="center"/>
    </xf>
    <xf numFmtId="0" fontId="1" fillId="0" borderId="44" xfId="1" applyFont="1" applyBorder="1" applyAlignment="1">
      <alignment horizontal="left" vertical="center"/>
    </xf>
    <xf numFmtId="170" fontId="1" fillId="0" borderId="45" xfId="1" applyNumberFormat="1" applyFont="1" applyBorder="1" applyAlignment="1">
      <alignment horizontal="right" vertical="center"/>
    </xf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 applyProtection="1"/>
    <xf numFmtId="4" fontId="1" fillId="0" borderId="0" xfId="0" applyNumberFormat="1" applyFont="1" applyProtection="1"/>
    <xf numFmtId="171" fontId="1" fillId="0" borderId="0" xfId="0" applyNumberFormat="1" applyFont="1" applyProtection="1"/>
    <xf numFmtId="172" fontId="1" fillId="0" borderId="0" xfId="0" applyNumberFormat="1" applyFont="1" applyProtection="1"/>
    <xf numFmtId="0" fontId="3" fillId="0" borderId="0" xfId="0" applyFont="1" applyProtection="1"/>
    <xf numFmtId="0" fontId="2" fillId="0" borderId="0" xfId="0" applyFont="1" applyProtection="1"/>
    <xf numFmtId="0" fontId="1" fillId="0" borderId="46" xfId="0" applyFont="1" applyBorder="1" applyAlignment="1" applyProtection="1">
      <alignment horizontal="center"/>
    </xf>
    <xf numFmtId="0" fontId="1" fillId="0" borderId="47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left" vertical="top" wrapText="1"/>
    </xf>
    <xf numFmtId="172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71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0" fontId="1" fillId="0" borderId="0" xfId="0" applyFont="1" applyAlignment="1" applyProtection="1">
      <alignment horizontal="left" vertical="top"/>
    </xf>
    <xf numFmtId="169" fontId="1" fillId="0" borderId="0" xfId="0" applyNumberFormat="1" applyFont="1" applyAlignment="1" applyProtection="1">
      <alignment vertical="top"/>
    </xf>
    <xf numFmtId="0" fontId="1" fillId="0" borderId="0" xfId="0" applyFont="1"/>
    <xf numFmtId="49" fontId="1" fillId="0" borderId="0" xfId="0" applyNumberFormat="1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1" fillId="0" borderId="47" xfId="0" applyFont="1" applyBorder="1" applyAlignment="1" applyProtection="1">
      <alignment horizontal="center" vertical="center"/>
    </xf>
    <xf numFmtId="49" fontId="4" fillId="0" borderId="0" xfId="1" applyNumberFormat="1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173" fontId="4" fillId="0" borderId="0" xfId="0" applyNumberFormat="1" applyFont="1" applyAlignment="1">
      <alignment horizontal="right" wrapText="1"/>
    </xf>
    <xf numFmtId="4" fontId="4" fillId="0" borderId="0" xfId="0" applyNumberFormat="1" applyFont="1" applyAlignment="1">
      <alignment horizontal="right" wrapText="1"/>
    </xf>
    <xf numFmtId="172" fontId="4" fillId="0" borderId="0" xfId="0" applyNumberFormat="1" applyFont="1" applyAlignment="1">
      <alignment horizontal="right" wrapText="1"/>
    </xf>
    <xf numFmtId="169" fontId="4" fillId="0" borderId="0" xfId="0" applyNumberFormat="1" applyFont="1" applyAlignment="1">
      <alignment horizontal="right" wrapText="1"/>
    </xf>
    <xf numFmtId="4" fontId="1" fillId="0" borderId="17" xfId="1" applyNumberFormat="1" applyFont="1" applyBorder="1" applyAlignment="1">
      <alignment horizontal="right" vertical="center"/>
    </xf>
    <xf numFmtId="4" fontId="1" fillId="0" borderId="18" xfId="1" applyNumberFormat="1" applyFont="1" applyBorder="1" applyAlignment="1">
      <alignment horizontal="right" vertical="center"/>
    </xf>
    <xf numFmtId="4" fontId="1" fillId="0" borderId="20" xfId="1" applyNumberFormat="1" applyFont="1" applyBorder="1" applyAlignment="1">
      <alignment horizontal="right" vertical="center"/>
    </xf>
    <xf numFmtId="4" fontId="1" fillId="0" borderId="38" xfId="1" applyNumberFormat="1" applyFont="1" applyBorder="1" applyAlignment="1">
      <alignment horizontal="right" vertical="center"/>
    </xf>
    <xf numFmtId="4" fontId="1" fillId="0" borderId="21" xfId="1" applyNumberFormat="1" applyFont="1" applyBorder="1" applyAlignment="1">
      <alignment horizontal="right" vertical="center"/>
    </xf>
    <xf numFmtId="4" fontId="1" fillId="0" borderId="2" xfId="1" applyNumberFormat="1" applyFont="1" applyBorder="1" applyAlignment="1">
      <alignment horizontal="right" vertical="center"/>
    </xf>
    <xf numFmtId="4" fontId="1" fillId="0" borderId="22" xfId="1" applyNumberFormat="1" applyFont="1" applyBorder="1" applyAlignment="1">
      <alignment horizontal="right" vertical="center"/>
    </xf>
    <xf numFmtId="4" fontId="1" fillId="0" borderId="23" xfId="1" applyNumberFormat="1" applyFont="1" applyBorder="1" applyAlignment="1">
      <alignment horizontal="right" vertical="center"/>
    </xf>
    <xf numFmtId="4" fontId="1" fillId="0" borderId="40" xfId="1" applyNumberFormat="1" applyFont="1" applyBorder="1" applyAlignment="1">
      <alignment horizontal="right" vertical="center"/>
    </xf>
    <xf numFmtId="49" fontId="14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right" vertical="top" wrapText="1"/>
    </xf>
    <xf numFmtId="4" fontId="14" fillId="0" borderId="0" xfId="0" applyNumberFormat="1" applyFont="1" applyAlignment="1" applyProtection="1">
      <alignment vertical="top"/>
    </xf>
    <xf numFmtId="49" fontId="14" fillId="0" borderId="0" xfId="0" applyNumberFormat="1" applyFont="1" applyAlignment="1" applyProtection="1">
      <alignment horizontal="left" vertical="top" wrapText="1"/>
    </xf>
    <xf numFmtId="0" fontId="1" fillId="0" borderId="25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27" xfId="1" applyFont="1" applyBorder="1" applyAlignment="1">
      <alignment horizontal="center" vertical="center"/>
    </xf>
  </cellXfs>
  <cellStyles count="32">
    <cellStyle name="1 000 Sk" xfId="11" xr:uid="{00000000-0005-0000-0000-00003B000000}"/>
    <cellStyle name="1 000,-  Sk" xfId="2" xr:uid="{00000000-0005-0000-0000-000016000000}"/>
    <cellStyle name="1 000,- Kč" xfId="7" xr:uid="{00000000-0005-0000-0000-00002F000000}"/>
    <cellStyle name="1 000,- Sk" xfId="10" xr:uid="{00000000-0005-0000-0000-000039000000}"/>
    <cellStyle name="1000 Sk_fakturuj99" xfId="4" xr:uid="{00000000-0005-0000-0000-00001F000000}"/>
    <cellStyle name="20 % – Zvýraznění1" xfId="8" xr:uid="{00000000-0005-0000-0000-000034000000}"/>
    <cellStyle name="20 % – Zvýraznění2" xfId="9" xr:uid="{00000000-0005-0000-0000-000038000000}"/>
    <cellStyle name="20 % – Zvýraznění3" xfId="3" xr:uid="{00000000-0005-0000-0000-00001D000000}"/>
    <cellStyle name="20 % – Zvýraznění4" xfId="12" xr:uid="{00000000-0005-0000-0000-00003C000000}"/>
    <cellStyle name="20 % – Zvýraznění5" xfId="13" xr:uid="{00000000-0005-0000-0000-00003D000000}"/>
    <cellStyle name="20 % – Zvýraznění6" xfId="14" xr:uid="{00000000-0005-0000-0000-00003E000000}"/>
    <cellStyle name="40 % – Zvýraznění1" xfId="5" xr:uid="{00000000-0005-0000-0000-000021000000}"/>
    <cellStyle name="40 % – Zvýraznění2" xfId="15" xr:uid="{00000000-0005-0000-0000-00003F000000}"/>
    <cellStyle name="40 % – Zvýraznění3" xfId="16" xr:uid="{00000000-0005-0000-0000-000040000000}"/>
    <cellStyle name="40 % – Zvýraznění4" xfId="17" xr:uid="{00000000-0005-0000-0000-000041000000}"/>
    <cellStyle name="40 % – Zvýraznění5" xfId="6" xr:uid="{00000000-0005-0000-0000-000024000000}"/>
    <cellStyle name="40 % – Zvýraznění6" xfId="18" xr:uid="{00000000-0005-0000-0000-000042000000}"/>
    <cellStyle name="60 % – Zvýraznění1" xfId="19" xr:uid="{00000000-0005-0000-0000-000043000000}"/>
    <cellStyle name="60 % – Zvýraznění2" xfId="20" xr:uid="{00000000-0005-0000-0000-000044000000}"/>
    <cellStyle name="60 % – Zvýraznění3" xfId="21" xr:uid="{00000000-0005-0000-0000-000045000000}"/>
    <cellStyle name="60 % – Zvýraznění4" xfId="22" xr:uid="{00000000-0005-0000-0000-000046000000}"/>
    <cellStyle name="60 % – Zvýraznění5" xfId="23" xr:uid="{00000000-0005-0000-0000-000047000000}"/>
    <cellStyle name="60 % – Zvýraznění6" xfId="24" xr:uid="{00000000-0005-0000-0000-000048000000}"/>
    <cellStyle name="Celkem" xfId="25" xr:uid="{00000000-0005-0000-0000-000049000000}"/>
    <cellStyle name="data" xfId="26" xr:uid="{00000000-0005-0000-0000-00004A000000}"/>
    <cellStyle name="Název" xfId="27" xr:uid="{00000000-0005-0000-0000-00004B000000}"/>
    <cellStyle name="Normálna" xfId="0" builtinId="0"/>
    <cellStyle name="normálne_fakturuj99" xfId="28" xr:uid="{00000000-0005-0000-0000-00004C000000}"/>
    <cellStyle name="normálne_KLs" xfId="1" xr:uid="{00000000-0005-0000-0000-000001000000}"/>
    <cellStyle name="TEXT 1" xfId="29" xr:uid="{00000000-0005-0000-0000-00004E000000}"/>
    <cellStyle name="Text upozornění" xfId="30" xr:uid="{00000000-0005-0000-0000-00004F000000}"/>
    <cellStyle name="TEXT1" xfId="31" xr:uid="{00000000-0005-0000-0000-00005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38"/>
  <sheetViews>
    <sheetView showGridLines="0" workbookViewId="0">
      <pane xSplit="4" ySplit="10" topLeftCell="E11" activePane="bottomRight" state="frozen"/>
      <selection pane="topRight"/>
      <selection pane="bottomLeft"/>
      <selection pane="bottomRight" activeCell="P33" sqref="P33"/>
    </sheetView>
  </sheetViews>
  <sheetFormatPr defaultColWidth="9" defaultRowHeight="13.5"/>
  <cols>
    <col min="1" max="1" width="6.7109375" style="79" customWidth="1"/>
    <col min="2" max="2" width="3.7109375" style="80" customWidth="1"/>
    <col min="3" max="3" width="13" style="81" customWidth="1"/>
    <col min="4" max="4" width="45.7109375" style="82" customWidth="1"/>
    <col min="5" max="5" width="11.28515625" style="83" customWidth="1"/>
    <col min="6" max="6" width="5.85546875" style="84" customWidth="1"/>
    <col min="7" max="7" width="8.7109375" style="85" customWidth="1"/>
    <col min="8" max="10" width="9.7109375" style="85" customWidth="1"/>
    <col min="11" max="11" width="7.42578125" style="86" customWidth="1"/>
    <col min="12" max="12" width="8.28515625" style="86" customWidth="1"/>
    <col min="13" max="13" width="7.140625" style="83" customWidth="1"/>
    <col min="14" max="14" width="7" style="83" customWidth="1"/>
    <col min="15" max="15" width="3.5703125" style="84" customWidth="1"/>
    <col min="16" max="16" width="12.7109375" style="84" customWidth="1"/>
    <col min="17" max="19" width="11.28515625" style="83" customWidth="1"/>
    <col min="20" max="20" width="10.5703125" style="87" customWidth="1"/>
    <col min="21" max="21" width="10.28515625" style="87" customWidth="1"/>
    <col min="22" max="22" width="5.7109375" style="87" customWidth="1"/>
    <col min="23" max="23" width="9.140625" style="83" customWidth="1"/>
    <col min="24" max="25" width="11.85546875" style="88" customWidth="1"/>
    <col min="26" max="26" width="7.5703125" style="81" customWidth="1"/>
    <col min="27" max="27" width="12.7109375" style="81" customWidth="1"/>
    <col min="28" max="28" width="4.28515625" style="84" customWidth="1"/>
    <col min="29" max="30" width="2.7109375" style="84" customWidth="1"/>
    <col min="31" max="34" width="9.140625" style="89" customWidth="1"/>
    <col min="35" max="35" width="9.140625" style="71" customWidth="1"/>
    <col min="36" max="37" width="9.140625" style="71" hidden="1" customWidth="1"/>
    <col min="38" max="1024" width="9" style="90"/>
  </cols>
  <sheetData>
    <row r="1" spans="1:1024" s="71" customFormat="1" ht="12.75" customHeight="1">
      <c r="A1" s="75" t="s">
        <v>85</v>
      </c>
      <c r="G1" s="72"/>
      <c r="I1" s="75" t="s">
        <v>86</v>
      </c>
      <c r="J1" s="72"/>
      <c r="K1" s="73"/>
      <c r="Q1" s="74"/>
      <c r="R1" s="74"/>
      <c r="S1" s="74"/>
      <c r="X1" s="88"/>
      <c r="Y1" s="88"/>
      <c r="Z1" s="95" t="s">
        <v>1</v>
      </c>
      <c r="AA1" s="95" t="s">
        <v>2</v>
      </c>
      <c r="AB1" s="68" t="s">
        <v>3</v>
      </c>
      <c r="AC1" s="68" t="s">
        <v>4</v>
      </c>
      <c r="AD1" s="68" t="s">
        <v>5</v>
      </c>
      <c r="AE1" s="96" t="s">
        <v>6</v>
      </c>
      <c r="AF1" s="97" t="s">
        <v>7</v>
      </c>
    </row>
    <row r="2" spans="1:1024" s="71" customFormat="1" ht="12.75">
      <c r="A2" s="75" t="s">
        <v>8</v>
      </c>
      <c r="G2" s="72"/>
      <c r="H2" s="91"/>
      <c r="I2" s="75" t="s">
        <v>87</v>
      </c>
      <c r="J2" s="72"/>
      <c r="K2" s="73"/>
      <c r="Q2" s="74"/>
      <c r="R2" s="74"/>
      <c r="S2" s="74"/>
      <c r="X2" s="88"/>
      <c r="Y2" s="88"/>
      <c r="Z2" s="95" t="s">
        <v>9</v>
      </c>
      <c r="AA2" s="70" t="s">
        <v>10</v>
      </c>
      <c r="AB2" s="69" t="s">
        <v>11</v>
      </c>
      <c r="AC2" s="69"/>
      <c r="AD2" s="70"/>
      <c r="AE2" s="96">
        <v>1</v>
      </c>
      <c r="AF2" s="98">
        <v>123.5</v>
      </c>
    </row>
    <row r="3" spans="1:1024" s="71" customFormat="1" ht="12.75">
      <c r="A3" s="75" t="s">
        <v>12</v>
      </c>
      <c r="G3" s="72"/>
      <c r="I3" s="75" t="s">
        <v>88</v>
      </c>
      <c r="J3" s="72"/>
      <c r="K3" s="73"/>
      <c r="Q3" s="74"/>
      <c r="R3" s="74"/>
      <c r="S3" s="74"/>
      <c r="X3" s="88"/>
      <c r="Y3" s="88"/>
      <c r="Z3" s="95" t="s">
        <v>13</v>
      </c>
      <c r="AA3" s="70" t="s">
        <v>14</v>
      </c>
      <c r="AB3" s="69" t="s">
        <v>11</v>
      </c>
      <c r="AC3" s="69" t="s">
        <v>15</v>
      </c>
      <c r="AD3" s="70" t="s">
        <v>16</v>
      </c>
      <c r="AE3" s="96">
        <v>2</v>
      </c>
      <c r="AF3" s="99">
        <v>123.46</v>
      </c>
    </row>
    <row r="4" spans="1:1024" s="71" customFormat="1" ht="12.75">
      <c r="Q4" s="74"/>
      <c r="R4" s="74"/>
      <c r="S4" s="74"/>
      <c r="X4" s="88"/>
      <c r="Y4" s="88"/>
      <c r="Z4" s="95" t="s">
        <v>17</v>
      </c>
      <c r="AA4" s="70" t="s">
        <v>18</v>
      </c>
      <c r="AB4" s="69" t="s">
        <v>11</v>
      </c>
      <c r="AC4" s="69"/>
      <c r="AD4" s="70"/>
      <c r="AE4" s="96">
        <v>3</v>
      </c>
      <c r="AF4" s="100">
        <v>123.45699999999999</v>
      </c>
    </row>
    <row r="5" spans="1:1024" s="71" customFormat="1" ht="12.75">
      <c r="A5" s="75" t="s">
        <v>89</v>
      </c>
      <c r="Q5" s="74"/>
      <c r="R5" s="74"/>
      <c r="S5" s="74"/>
      <c r="X5" s="88"/>
      <c r="Y5" s="88"/>
      <c r="Z5" s="95" t="s">
        <v>19</v>
      </c>
      <c r="AA5" s="70" t="s">
        <v>14</v>
      </c>
      <c r="AB5" s="69" t="s">
        <v>11</v>
      </c>
      <c r="AC5" s="69" t="s">
        <v>15</v>
      </c>
      <c r="AD5" s="70" t="s">
        <v>16</v>
      </c>
      <c r="AE5" s="96">
        <v>4</v>
      </c>
      <c r="AF5" s="101">
        <v>123.4567</v>
      </c>
    </row>
    <row r="6" spans="1:1024" s="71" customFormat="1" ht="12.75">
      <c r="A6" s="75" t="s">
        <v>90</v>
      </c>
      <c r="Q6" s="74"/>
      <c r="R6" s="74"/>
      <c r="S6" s="74"/>
      <c r="X6" s="88"/>
      <c r="Y6" s="88"/>
      <c r="Z6" s="91"/>
      <c r="AA6" s="91"/>
      <c r="AE6" s="96" t="s">
        <v>20</v>
      </c>
      <c r="AF6" s="99">
        <v>123.46</v>
      </c>
    </row>
    <row r="7" spans="1:1024" s="71" customFormat="1" ht="12.75">
      <c r="A7" s="75"/>
      <c r="Q7" s="74"/>
      <c r="R7" s="74"/>
      <c r="S7" s="74"/>
      <c r="X7" s="88"/>
      <c r="Y7" s="88"/>
      <c r="Z7" s="91"/>
      <c r="AA7" s="91"/>
    </row>
    <row r="8" spans="1:1024" s="71" customFormat="1">
      <c r="A8" s="71" t="s">
        <v>91</v>
      </c>
      <c r="B8" s="92"/>
      <c r="C8" s="93"/>
      <c r="D8" s="76" t="str">
        <f>CONCATENATE(AA2," ",AB2," ",AC2," ",AD2)</f>
        <v xml:space="preserve">Prehľad rozpočtových nákladov v EUR  </v>
      </c>
      <c r="E8" s="74"/>
      <c r="G8" s="72"/>
      <c r="H8" s="72"/>
      <c r="I8" s="72"/>
      <c r="J8" s="72"/>
      <c r="K8" s="73"/>
      <c r="L8" s="73"/>
      <c r="M8" s="74"/>
      <c r="N8" s="74"/>
      <c r="Q8" s="74"/>
      <c r="R8" s="74"/>
      <c r="S8" s="74"/>
      <c r="X8" s="88"/>
      <c r="Y8" s="88"/>
      <c r="Z8" s="91"/>
      <c r="AA8" s="91"/>
      <c r="AE8" s="84"/>
      <c r="AF8" s="84"/>
      <c r="AG8" s="84"/>
      <c r="AH8" s="84"/>
    </row>
    <row r="9" spans="1:1024">
      <c r="A9" s="77" t="s">
        <v>21</v>
      </c>
      <c r="B9" s="77" t="s">
        <v>22</v>
      </c>
      <c r="C9" s="77" t="s">
        <v>23</v>
      </c>
      <c r="D9" s="77" t="s">
        <v>24</v>
      </c>
      <c r="E9" s="77" t="s">
        <v>25</v>
      </c>
      <c r="F9" s="77" t="s">
        <v>26</v>
      </c>
      <c r="G9" s="77" t="s">
        <v>27</v>
      </c>
      <c r="H9" s="77" t="s">
        <v>28</v>
      </c>
      <c r="I9" s="77" t="s">
        <v>29</v>
      </c>
      <c r="J9" s="77" t="s">
        <v>30</v>
      </c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>
      <c r="A10" s="78" t="s">
        <v>31</v>
      </c>
      <c r="B10" s="78" t="s">
        <v>32</v>
      </c>
      <c r="C10" s="94"/>
      <c r="D10" s="78" t="s">
        <v>33</v>
      </c>
      <c r="E10" s="78" t="s">
        <v>34</v>
      </c>
      <c r="F10" s="78" t="s">
        <v>35</v>
      </c>
      <c r="G10" s="78" t="s">
        <v>36</v>
      </c>
      <c r="H10" s="78"/>
      <c r="I10" s="78" t="s">
        <v>37</v>
      </c>
      <c r="J10" s="78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>
      <c r="B12" s="111" t="s">
        <v>111</v>
      </c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>
      <c r="B13" s="81" t="s">
        <v>112</v>
      </c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>
      <c r="A14" s="79">
        <v>1</v>
      </c>
      <c r="B14" s="80" t="s">
        <v>113</v>
      </c>
      <c r="C14" s="81" t="s">
        <v>114</v>
      </c>
      <c r="D14" s="82" t="s">
        <v>115</v>
      </c>
      <c r="E14" s="83">
        <v>46.72</v>
      </c>
      <c r="F14" s="84" t="s">
        <v>116</v>
      </c>
      <c r="G14" s="85">
        <v>0</v>
      </c>
      <c r="H14" s="85">
        <f>ROUND(E14*G14,2)</f>
        <v>0</v>
      </c>
      <c r="J14" s="85">
        <f>ROUND(E14*G14,2)</f>
        <v>0</v>
      </c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>
      <c r="A15" s="79">
        <v>2</v>
      </c>
      <c r="B15" s="80" t="s">
        <v>113</v>
      </c>
      <c r="C15" s="81" t="s">
        <v>117</v>
      </c>
      <c r="D15" s="82" t="s">
        <v>118</v>
      </c>
      <c r="E15" s="83">
        <v>14.8</v>
      </c>
      <c r="F15" s="84" t="s">
        <v>119</v>
      </c>
      <c r="G15" s="85">
        <v>0</v>
      </c>
      <c r="H15" s="85">
        <f>ROUND(E15*G15,2)</f>
        <v>0</v>
      </c>
      <c r="J15" s="85">
        <f>ROUND(E15*G15,2)</f>
        <v>0</v>
      </c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>
      <c r="D16" s="112" t="s">
        <v>120</v>
      </c>
      <c r="E16" s="113">
        <f>J16</f>
        <v>0</v>
      </c>
      <c r="H16" s="113">
        <f>SUM(H12:H15)</f>
        <v>0</v>
      </c>
      <c r="I16" s="113">
        <f>SUM(I12:I15)</f>
        <v>0</v>
      </c>
      <c r="J16" s="113">
        <f>SUM(J12:J15)</f>
        <v>0</v>
      </c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>
      <c r="B18" s="81" t="s">
        <v>121</v>
      </c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>
      <c r="A19" s="79">
        <v>3</v>
      </c>
      <c r="B19" s="80" t="s">
        <v>122</v>
      </c>
      <c r="C19" s="81" t="s">
        <v>123</v>
      </c>
      <c r="D19" s="82" t="s">
        <v>124</v>
      </c>
      <c r="E19" s="83">
        <v>46.72</v>
      </c>
      <c r="F19" s="84" t="s">
        <v>116</v>
      </c>
      <c r="G19" s="85">
        <v>0</v>
      </c>
      <c r="H19" s="85">
        <f>ROUND(E19*G19,2)</f>
        <v>0</v>
      </c>
      <c r="J19" s="85">
        <f>ROUND(E19*G19,2)</f>
        <v>0</v>
      </c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25.5">
      <c r="A20" s="79">
        <v>4</v>
      </c>
      <c r="B20" s="80" t="s">
        <v>122</v>
      </c>
      <c r="C20" s="81" t="s">
        <v>125</v>
      </c>
      <c r="D20" s="82" t="s">
        <v>126</v>
      </c>
      <c r="E20" s="83">
        <v>46.72</v>
      </c>
      <c r="F20" s="84" t="s">
        <v>116</v>
      </c>
      <c r="G20" s="85">
        <v>0</v>
      </c>
      <c r="H20" s="85">
        <f>ROUND(E20*G20,2)</f>
        <v>0</v>
      </c>
      <c r="J20" s="85">
        <f>ROUND(E20*G20,2)</f>
        <v>0</v>
      </c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>
      <c r="A21" s="79">
        <v>5</v>
      </c>
      <c r="B21" s="80" t="s">
        <v>127</v>
      </c>
      <c r="C21" s="81" t="s">
        <v>128</v>
      </c>
      <c r="D21" s="82" t="s">
        <v>129</v>
      </c>
      <c r="E21" s="83">
        <v>46.72</v>
      </c>
      <c r="F21" s="84" t="s">
        <v>116</v>
      </c>
      <c r="G21" s="85">
        <v>0</v>
      </c>
      <c r="I21" s="85">
        <f>ROUND(E21*G21,2)</f>
        <v>0</v>
      </c>
      <c r="J21" s="85">
        <f>ROUND(E21*G21,2)</f>
        <v>0</v>
      </c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>
      <c r="A22" s="79">
        <v>6</v>
      </c>
      <c r="B22" s="80" t="s">
        <v>122</v>
      </c>
      <c r="C22" s="81" t="s">
        <v>130</v>
      </c>
      <c r="D22" s="82" t="s">
        <v>131</v>
      </c>
      <c r="E22" s="83">
        <v>46.72</v>
      </c>
      <c r="F22" s="84" t="s">
        <v>116</v>
      </c>
      <c r="G22" s="85">
        <v>0</v>
      </c>
      <c r="H22" s="85">
        <f>ROUND(E22*G22,2)</f>
        <v>0</v>
      </c>
      <c r="J22" s="85">
        <f>ROUND(E22*G22,2)</f>
        <v>0</v>
      </c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>
      <c r="D23" s="112" t="s">
        <v>132</v>
      </c>
      <c r="E23" s="113">
        <f>J23</f>
        <v>0</v>
      </c>
      <c r="H23" s="113">
        <f>SUM(H18:H22)</f>
        <v>0</v>
      </c>
      <c r="I23" s="113">
        <f>SUM(I18:I22)</f>
        <v>0</v>
      </c>
      <c r="J23" s="113">
        <f>SUM(J18:J22)</f>
        <v>0</v>
      </c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>
      <c r="B25" s="81" t="s">
        <v>133</v>
      </c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25.5">
      <c r="A26" s="79">
        <v>7</v>
      </c>
      <c r="B26" s="80" t="s">
        <v>122</v>
      </c>
      <c r="C26" s="81" t="s">
        <v>134</v>
      </c>
      <c r="D26" s="82" t="s">
        <v>135</v>
      </c>
      <c r="E26" s="83">
        <v>4</v>
      </c>
      <c r="F26" s="84" t="s">
        <v>119</v>
      </c>
      <c r="G26" s="85">
        <v>0</v>
      </c>
      <c r="H26" s="85">
        <f>ROUND(E26*G26,2)</f>
        <v>0</v>
      </c>
      <c r="J26" s="85">
        <f t="shared" ref="J26:J32" si="0">ROUND(E26*G26,2)</f>
        <v>0</v>
      </c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>
      <c r="A27" s="79">
        <v>8</v>
      </c>
      <c r="B27" s="80" t="s">
        <v>127</v>
      </c>
      <c r="C27" s="81" t="s">
        <v>136</v>
      </c>
      <c r="D27" s="82" t="s">
        <v>137</v>
      </c>
      <c r="E27" s="83">
        <v>4</v>
      </c>
      <c r="F27" s="84" t="s">
        <v>138</v>
      </c>
      <c r="G27" s="85">
        <v>0</v>
      </c>
      <c r="I27" s="85">
        <f>ROUND(E27*G27,2)</f>
        <v>0</v>
      </c>
      <c r="J27" s="85">
        <f t="shared" si="0"/>
        <v>0</v>
      </c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>
      <c r="A28" s="79">
        <v>9</v>
      </c>
      <c r="B28" s="80" t="s">
        <v>113</v>
      </c>
      <c r="C28" s="81" t="s">
        <v>139</v>
      </c>
      <c r="D28" s="82" t="s">
        <v>140</v>
      </c>
      <c r="E28" s="83">
        <v>5.6059999999999999</v>
      </c>
      <c r="F28" s="84" t="s">
        <v>141</v>
      </c>
      <c r="G28" s="85">
        <v>0</v>
      </c>
      <c r="H28" s="85">
        <f>ROUND(E28*G28,2)</f>
        <v>0</v>
      </c>
      <c r="J28" s="85">
        <f t="shared" si="0"/>
        <v>0</v>
      </c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>
      <c r="A29" s="79">
        <v>10</v>
      </c>
      <c r="B29" s="80" t="s">
        <v>113</v>
      </c>
      <c r="C29" s="81" t="s">
        <v>142</v>
      </c>
      <c r="D29" s="82" t="s">
        <v>143</v>
      </c>
      <c r="E29" s="83">
        <v>67.272000000000006</v>
      </c>
      <c r="F29" s="84" t="s">
        <v>141</v>
      </c>
      <c r="G29" s="85">
        <v>0</v>
      </c>
      <c r="H29" s="85">
        <f>ROUND(E29*G29,2)</f>
        <v>0</v>
      </c>
      <c r="J29" s="85">
        <f t="shared" si="0"/>
        <v>0</v>
      </c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>
      <c r="A30" s="79">
        <v>11</v>
      </c>
      <c r="B30" s="80" t="s">
        <v>113</v>
      </c>
      <c r="C30" s="81" t="s">
        <v>144</v>
      </c>
      <c r="D30" s="82" t="s">
        <v>145</v>
      </c>
      <c r="E30" s="83">
        <v>5.6059999999999999</v>
      </c>
      <c r="F30" s="84" t="s">
        <v>141</v>
      </c>
      <c r="G30" s="85">
        <v>0</v>
      </c>
      <c r="H30" s="85">
        <f>ROUND(E30*G30,2)</f>
        <v>0</v>
      </c>
      <c r="J30" s="85">
        <f t="shared" si="0"/>
        <v>0</v>
      </c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25.5">
      <c r="A31" s="79">
        <v>12</v>
      </c>
      <c r="B31" s="80" t="s">
        <v>146</v>
      </c>
      <c r="C31" s="81" t="s">
        <v>147</v>
      </c>
      <c r="D31" s="82" t="s">
        <v>148</v>
      </c>
      <c r="E31" s="83">
        <v>5.6059999999999999</v>
      </c>
      <c r="F31" s="84" t="s">
        <v>141</v>
      </c>
      <c r="G31" s="85">
        <v>0</v>
      </c>
      <c r="H31" s="85">
        <f>ROUND(E31*G31,2)</f>
        <v>0</v>
      </c>
      <c r="J31" s="85">
        <f t="shared" si="0"/>
        <v>0</v>
      </c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>
      <c r="A32" s="79">
        <v>13</v>
      </c>
      <c r="B32" s="80" t="s">
        <v>149</v>
      </c>
      <c r="C32" s="81" t="s">
        <v>150</v>
      </c>
      <c r="D32" s="82" t="s">
        <v>151</v>
      </c>
      <c r="E32" s="83">
        <v>25.553000000000001</v>
      </c>
      <c r="F32" s="84" t="s">
        <v>141</v>
      </c>
      <c r="G32" s="85">
        <v>0</v>
      </c>
      <c r="H32" s="85">
        <f>ROUND(E32*G32,2)</f>
        <v>0</v>
      </c>
      <c r="J32" s="85">
        <f t="shared" si="0"/>
        <v>0</v>
      </c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4:1024">
      <c r="D33" s="112" t="s">
        <v>152</v>
      </c>
      <c r="E33" s="113">
        <f>J33</f>
        <v>0</v>
      </c>
      <c r="H33" s="113">
        <f>SUM(H25:H32)</f>
        <v>0</v>
      </c>
      <c r="I33" s="113">
        <f>SUM(I25:I32)</f>
        <v>0</v>
      </c>
      <c r="J33" s="113">
        <f>SUM(J25:J32)</f>
        <v>0</v>
      </c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4:1024"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4:1024">
      <c r="D35" s="112" t="s">
        <v>153</v>
      </c>
      <c r="E35" s="113">
        <f>J35</f>
        <v>0</v>
      </c>
      <c r="H35" s="113">
        <f>+H16+H23+H33</f>
        <v>0</v>
      </c>
      <c r="I35" s="113">
        <f>+I16+I23+I33</f>
        <v>0</v>
      </c>
      <c r="J35" s="113">
        <f>+J16+J23+J33</f>
        <v>0</v>
      </c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4:1024"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4:1024">
      <c r="D37" s="114" t="s">
        <v>154</v>
      </c>
      <c r="E37" s="113">
        <f>J37</f>
        <v>0</v>
      </c>
      <c r="H37" s="113">
        <f>+H35</f>
        <v>0</v>
      </c>
      <c r="I37" s="113">
        <f>+I35</f>
        <v>0</v>
      </c>
      <c r="J37" s="113">
        <f>+J35</f>
        <v>0</v>
      </c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4:1024"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</sheetData>
  <pageMargins left="0.2" right="9.0277777777777804E-2" top="0.62916666666666698" bottom="0.59027777777777801" header="0.51180555555555496" footer="0.35416666666666702"/>
  <pageSetup paperSize="9" scale="92" firstPageNumber="0" orientation="landscape" useFirstPageNumber="1" horizontalDpi="300" verticalDpi="300" r:id="rId1"/>
  <headerFooter>
    <oddFooter>&amp;R&amp;"Arial Narrow,Bežné"&amp;8Strana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22"/>
  <sheetViews>
    <sheetView showGridLines="0" workbookViewId="0">
      <pane xSplit="1" ySplit="10" topLeftCell="B11" activePane="bottomRight" state="frozen"/>
      <selection pane="topRight"/>
      <selection pane="bottomLeft"/>
      <selection pane="bottomRight" activeCell="F34" sqref="F34"/>
    </sheetView>
  </sheetViews>
  <sheetFormatPr defaultColWidth="9" defaultRowHeight="13.5"/>
  <cols>
    <col min="1" max="1" width="45.85546875" style="71" customWidth="1"/>
    <col min="2" max="2" width="14.28515625" style="72" customWidth="1"/>
    <col min="3" max="3" width="13.5703125" style="72" customWidth="1"/>
    <col min="4" max="4" width="11.5703125" style="72" customWidth="1"/>
    <col min="5" max="5" width="12.140625" style="73" customWidth="1"/>
    <col min="6" max="6" width="10.140625" style="74" customWidth="1"/>
    <col min="7" max="7" width="9.140625" style="74" customWidth="1"/>
    <col min="8" max="23" width="9.140625" style="71" customWidth="1"/>
    <col min="24" max="25" width="5.7109375" style="71" customWidth="1"/>
    <col min="26" max="26" width="6.5703125" style="71" customWidth="1"/>
    <col min="27" max="27" width="24.28515625" style="71" customWidth="1"/>
    <col min="28" max="28" width="4.28515625" style="71" customWidth="1"/>
    <col min="29" max="29" width="8.28515625" style="71" customWidth="1"/>
    <col min="30" max="30" width="8.7109375" style="71" customWidth="1"/>
    <col min="31" max="37" width="9.140625" style="71" customWidth="1"/>
  </cols>
  <sheetData>
    <row r="1" spans="1:37" s="71" customFormat="1" ht="12.75">
      <c r="A1" s="75" t="s">
        <v>85</v>
      </c>
      <c r="B1" s="72"/>
      <c r="D1" s="72"/>
      <c r="E1" s="75" t="s">
        <v>86</v>
      </c>
      <c r="Z1" s="68" t="s">
        <v>1</v>
      </c>
      <c r="AA1" s="68" t="s">
        <v>2</v>
      </c>
      <c r="AB1" s="68" t="s">
        <v>3</v>
      </c>
      <c r="AC1" s="68" t="s">
        <v>4</v>
      </c>
      <c r="AD1" s="68" t="s">
        <v>5</v>
      </c>
    </row>
    <row r="2" spans="1:37" s="71" customFormat="1" ht="12.75">
      <c r="A2" s="75" t="s">
        <v>8</v>
      </c>
      <c r="B2" s="72"/>
      <c r="D2" s="72"/>
      <c r="E2" s="75" t="s">
        <v>87</v>
      </c>
      <c r="Z2" s="68" t="s">
        <v>9</v>
      </c>
      <c r="AA2" s="69" t="s">
        <v>38</v>
      </c>
      <c r="AB2" s="69" t="s">
        <v>11</v>
      </c>
      <c r="AC2" s="69"/>
      <c r="AD2" s="70"/>
    </row>
    <row r="3" spans="1:37" s="71" customFormat="1" ht="12.75">
      <c r="A3" s="75" t="s">
        <v>12</v>
      </c>
      <c r="B3" s="72"/>
      <c r="D3" s="72"/>
      <c r="E3" s="75" t="s">
        <v>88</v>
      </c>
      <c r="Z3" s="68" t="s">
        <v>13</v>
      </c>
      <c r="AA3" s="69" t="s">
        <v>39</v>
      </c>
      <c r="AB3" s="69" t="s">
        <v>11</v>
      </c>
      <c r="AC3" s="69" t="s">
        <v>15</v>
      </c>
      <c r="AD3" s="70" t="s">
        <v>16</v>
      </c>
    </row>
    <row r="4" spans="1:37" s="71" customFormat="1" ht="12.75">
      <c r="Z4" s="68" t="s">
        <v>17</v>
      </c>
      <c r="AA4" s="69" t="s">
        <v>40</v>
      </c>
      <c r="AB4" s="69" t="s">
        <v>11</v>
      </c>
      <c r="AC4" s="69"/>
      <c r="AD4" s="70"/>
    </row>
    <row r="5" spans="1:37" s="71" customFormat="1" ht="12.75">
      <c r="A5" s="75" t="s">
        <v>89</v>
      </c>
      <c r="Z5" s="68" t="s">
        <v>19</v>
      </c>
      <c r="AA5" s="69" t="s">
        <v>39</v>
      </c>
      <c r="AB5" s="69" t="s">
        <v>11</v>
      </c>
      <c r="AC5" s="69" t="s">
        <v>15</v>
      </c>
      <c r="AD5" s="70" t="s">
        <v>16</v>
      </c>
    </row>
    <row r="6" spans="1:37" s="71" customFormat="1" ht="12.75">
      <c r="A6" s="75" t="s">
        <v>90</v>
      </c>
    </row>
    <row r="7" spans="1:37" s="71" customFormat="1" ht="12.75">
      <c r="A7" s="75"/>
    </row>
    <row r="8" spans="1:37">
      <c r="A8" s="71" t="s">
        <v>91</v>
      </c>
      <c r="B8" s="76" t="str">
        <f>CONCATENATE(AA2," ",AB2," ",AC2," ",AD2)</f>
        <v xml:space="preserve">Rekapitulácia rozpočtu v EUR  </v>
      </c>
      <c r="G8" s="71"/>
    </row>
    <row r="9" spans="1:37">
      <c r="A9" s="77" t="s">
        <v>41</v>
      </c>
      <c r="B9" s="77" t="s">
        <v>28</v>
      </c>
      <c r="C9" s="77" t="s">
        <v>29</v>
      </c>
      <c r="D9" s="77" t="s">
        <v>30</v>
      </c>
      <c r="E9" s="71"/>
      <c r="F9" s="71"/>
      <c r="G9" s="71"/>
      <c r="AH9"/>
      <c r="AI9"/>
      <c r="AJ9"/>
      <c r="AK9"/>
    </row>
    <row r="10" spans="1:37">
      <c r="A10" s="78"/>
      <c r="B10" s="78"/>
      <c r="C10" s="78" t="s">
        <v>37</v>
      </c>
      <c r="D10" s="78"/>
      <c r="E10" s="71"/>
      <c r="F10" s="71"/>
      <c r="G10" s="71"/>
      <c r="AH10"/>
      <c r="AI10"/>
      <c r="AJ10"/>
      <c r="AK10"/>
    </row>
    <row r="11" spans="1:37">
      <c r="E11" s="71"/>
      <c r="F11" s="71"/>
      <c r="G11" s="71"/>
      <c r="AH11"/>
      <c r="AI11"/>
      <c r="AJ11"/>
      <c r="AK11"/>
    </row>
    <row r="12" spans="1:37">
      <c r="A12" s="71" t="s">
        <v>112</v>
      </c>
      <c r="B12" s="72">
        <f>Prehlad!H16</f>
        <v>0</v>
      </c>
      <c r="C12" s="72">
        <f>Prehlad!I16</f>
        <v>0</v>
      </c>
      <c r="D12" s="72">
        <f>Prehlad!J16</f>
        <v>0</v>
      </c>
      <c r="E12" s="71"/>
      <c r="F12" s="71"/>
      <c r="G12" s="71"/>
      <c r="AH12"/>
      <c r="AI12"/>
      <c r="AJ12"/>
      <c r="AK12"/>
    </row>
    <row r="13" spans="1:37">
      <c r="A13" s="71" t="s">
        <v>121</v>
      </c>
      <c r="B13" s="72">
        <f>Prehlad!H23</f>
        <v>0</v>
      </c>
      <c r="C13" s="72">
        <f>Prehlad!I23</f>
        <v>0</v>
      </c>
      <c r="D13" s="72">
        <f>Prehlad!J23</f>
        <v>0</v>
      </c>
      <c r="E13" s="71"/>
      <c r="F13" s="71"/>
      <c r="G13" s="71"/>
      <c r="AH13"/>
      <c r="AI13"/>
      <c r="AJ13"/>
      <c r="AK13"/>
    </row>
    <row r="14" spans="1:37">
      <c r="A14" s="71" t="s">
        <v>133</v>
      </c>
      <c r="B14" s="72">
        <f>Prehlad!H33</f>
        <v>0</v>
      </c>
      <c r="C14" s="72">
        <f>Prehlad!I33</f>
        <v>0</v>
      </c>
      <c r="D14" s="72">
        <f>Prehlad!J33</f>
        <v>0</v>
      </c>
      <c r="E14" s="71"/>
      <c r="F14" s="71"/>
      <c r="G14" s="71"/>
      <c r="AH14"/>
      <c r="AI14"/>
      <c r="AJ14"/>
      <c r="AK14"/>
    </row>
    <row r="15" spans="1:37">
      <c r="A15" s="71" t="s">
        <v>153</v>
      </c>
      <c r="B15" s="72">
        <f>Prehlad!H35</f>
        <v>0</v>
      </c>
      <c r="C15" s="72">
        <f>Prehlad!I35</f>
        <v>0</v>
      </c>
      <c r="D15" s="72">
        <f>Prehlad!J35</f>
        <v>0</v>
      </c>
      <c r="E15" s="71"/>
      <c r="F15" s="71"/>
      <c r="G15" s="71"/>
      <c r="AH15"/>
      <c r="AI15"/>
      <c r="AJ15"/>
      <c r="AK15"/>
    </row>
    <row r="16" spans="1:37">
      <c r="E16" s="71"/>
      <c r="F16" s="71"/>
      <c r="G16" s="71"/>
      <c r="AH16"/>
      <c r="AI16"/>
      <c r="AJ16"/>
      <c r="AK16"/>
    </row>
    <row r="17" spans="1:37">
      <c r="E17" s="71"/>
      <c r="F17" s="71"/>
      <c r="G17" s="71"/>
      <c r="AH17"/>
      <c r="AI17"/>
      <c r="AJ17"/>
      <c r="AK17"/>
    </row>
    <row r="18" spans="1:37">
      <c r="A18" s="71" t="s">
        <v>154</v>
      </c>
      <c r="B18" s="72">
        <f>Prehlad!H37</f>
        <v>0</v>
      </c>
      <c r="C18" s="72">
        <f>Prehlad!I37</f>
        <v>0</v>
      </c>
      <c r="D18" s="72">
        <f>Prehlad!J37</f>
        <v>0</v>
      </c>
      <c r="E18" s="71"/>
      <c r="F18" s="71"/>
      <c r="G18" s="71"/>
      <c r="AH18"/>
      <c r="AI18"/>
      <c r="AJ18"/>
      <c r="AK18"/>
    </row>
    <row r="19" spans="1:37">
      <c r="E19" s="71"/>
      <c r="F19" s="71"/>
      <c r="G19" s="71"/>
      <c r="AH19"/>
      <c r="AI19"/>
      <c r="AJ19"/>
      <c r="AK19"/>
    </row>
    <row r="20" spans="1:37">
      <c r="E20" s="71"/>
      <c r="F20" s="71"/>
      <c r="G20" s="71"/>
      <c r="AH20"/>
      <c r="AI20"/>
      <c r="AJ20"/>
      <c r="AK20"/>
    </row>
    <row r="21" spans="1:37">
      <c r="E21" s="71"/>
      <c r="F21" s="71"/>
      <c r="G21" s="71"/>
      <c r="AH21"/>
      <c r="AI21"/>
      <c r="AJ21"/>
      <c r="AK21"/>
    </row>
    <row r="22" spans="1:37">
      <c r="E22" s="71"/>
      <c r="F22" s="71"/>
      <c r="G22" s="71"/>
      <c r="AH22"/>
      <c r="AI22"/>
      <c r="AJ22"/>
      <c r="AK22"/>
    </row>
  </sheetData>
  <printOptions horizontalCentered="1"/>
  <pageMargins left="0.39305555555555599" right="0.35416666666666702" top="0.62916666666666698" bottom="0.59027777777777801" header="0.51180555555555496" footer="0.35416666666666702"/>
  <pageSetup paperSize="9" firstPageNumber="0" orientation="landscape" useFirstPageNumber="1" horizontalDpi="300" verticalDpi="300"/>
  <headerFooter>
    <oddFooter>&amp;R&amp;"Arial Narrow,Bežné"&amp;8Strana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29"/>
  <sheetViews>
    <sheetView showGridLines="0" tabSelected="1" workbookViewId="0"/>
  </sheetViews>
  <sheetFormatPr defaultColWidth="9.140625" defaultRowHeight="13.5"/>
  <cols>
    <col min="1" max="1" width="0.7109375" style="1" customWidth="1"/>
    <col min="2" max="2" width="3.7109375" style="1" customWidth="1"/>
    <col min="3" max="3" width="6.85546875" style="1" customWidth="1"/>
    <col min="4" max="6" width="14" style="1" customWidth="1"/>
    <col min="7" max="7" width="3.85546875" style="1" customWidth="1"/>
    <col min="8" max="8" width="22.7109375" style="1" customWidth="1"/>
    <col min="9" max="9" width="14" style="1" customWidth="1"/>
    <col min="10" max="10" width="4.28515625" style="1" customWidth="1"/>
    <col min="11" max="11" width="19.7109375" style="1" customWidth="1"/>
    <col min="12" max="12" width="9.7109375" style="1" customWidth="1"/>
    <col min="13" max="13" width="14" style="1" customWidth="1"/>
    <col min="14" max="14" width="0.7109375" style="1" customWidth="1"/>
    <col min="15" max="15" width="1.42578125" style="1" customWidth="1"/>
    <col min="16" max="23" width="9.140625" style="1"/>
    <col min="24" max="25" width="5.7109375" style="1" customWidth="1"/>
    <col min="26" max="26" width="6.5703125" style="1" customWidth="1"/>
    <col min="27" max="27" width="21.42578125" style="1" customWidth="1"/>
    <col min="28" max="28" width="4.28515625" style="1" customWidth="1"/>
    <col min="29" max="29" width="8.28515625" style="1" customWidth="1"/>
    <col min="30" max="30" width="8.7109375" style="1" customWidth="1"/>
    <col min="31" max="1024" width="9.140625" style="1"/>
  </cols>
  <sheetData>
    <row r="1" spans="2:30" ht="28.5" customHeight="1">
      <c r="B1" s="2" t="s">
        <v>92</v>
      </c>
      <c r="C1" s="2"/>
      <c r="D1" s="2"/>
      <c r="E1" s="2"/>
      <c r="F1" s="2"/>
      <c r="G1" s="2"/>
      <c r="H1" s="3" t="str">
        <f>CONCATENATE(AA2," ",AB2," ",AC2," ",AD2)</f>
        <v xml:space="preserve">Krycí list rozpočtu v EUR  </v>
      </c>
      <c r="I1" s="2"/>
      <c r="J1" s="2"/>
      <c r="K1" s="2"/>
      <c r="L1" s="2"/>
      <c r="M1" s="2"/>
      <c r="Z1" s="68" t="s">
        <v>1</v>
      </c>
      <c r="AA1" s="68" t="s">
        <v>2</v>
      </c>
      <c r="AB1" s="68" t="s">
        <v>3</v>
      </c>
      <c r="AC1" s="68" t="s">
        <v>4</v>
      </c>
      <c r="AD1" s="68" t="s">
        <v>5</v>
      </c>
    </row>
    <row r="2" spans="2:30" ht="18" customHeight="1">
      <c r="B2" s="4" t="s">
        <v>93</v>
      </c>
      <c r="C2" s="5"/>
      <c r="D2" s="5"/>
      <c r="E2" s="5"/>
      <c r="F2" s="5"/>
      <c r="G2" s="6" t="s">
        <v>42</v>
      </c>
      <c r="H2" s="5" t="s">
        <v>94</v>
      </c>
      <c r="I2" s="5"/>
      <c r="J2" s="6" t="s">
        <v>43</v>
      </c>
      <c r="K2" s="5"/>
      <c r="L2" s="5"/>
      <c r="M2" s="49"/>
      <c r="Z2" s="68" t="s">
        <v>9</v>
      </c>
      <c r="AA2" s="69" t="s">
        <v>44</v>
      </c>
      <c r="AB2" s="69" t="s">
        <v>11</v>
      </c>
      <c r="AC2" s="69"/>
      <c r="AD2" s="70"/>
    </row>
    <row r="3" spans="2:30" ht="18" customHeight="1">
      <c r="B3" s="7" t="s">
        <v>95</v>
      </c>
      <c r="C3" s="8"/>
      <c r="D3" s="8"/>
      <c r="E3" s="8"/>
      <c r="F3" s="8"/>
      <c r="G3" s="9" t="s">
        <v>96</v>
      </c>
      <c r="H3" s="8"/>
      <c r="I3" s="8"/>
      <c r="J3" s="9" t="s">
        <v>45</v>
      </c>
      <c r="K3" s="8"/>
      <c r="L3" s="8"/>
      <c r="M3" s="50"/>
      <c r="Z3" s="68" t="s">
        <v>13</v>
      </c>
      <c r="AA3" s="69" t="s">
        <v>46</v>
      </c>
      <c r="AB3" s="69" t="s">
        <v>11</v>
      </c>
      <c r="AC3" s="69" t="s">
        <v>15</v>
      </c>
      <c r="AD3" s="70" t="s">
        <v>16</v>
      </c>
    </row>
    <row r="4" spans="2:30" ht="18" customHeight="1">
      <c r="B4" s="10" t="s">
        <v>0</v>
      </c>
      <c r="C4" s="11"/>
      <c r="D4" s="11"/>
      <c r="E4" s="11"/>
      <c r="F4" s="11"/>
      <c r="G4" s="12"/>
      <c r="H4" s="11"/>
      <c r="I4" s="11"/>
      <c r="J4" s="12" t="s">
        <v>47</v>
      </c>
      <c r="K4" s="11" t="s">
        <v>97</v>
      </c>
      <c r="L4" s="11" t="s">
        <v>48</v>
      </c>
      <c r="M4" s="51"/>
      <c r="Z4" s="68" t="s">
        <v>17</v>
      </c>
      <c r="AA4" s="69" t="s">
        <v>49</v>
      </c>
      <c r="AB4" s="69" t="s">
        <v>11</v>
      </c>
      <c r="AC4" s="69"/>
      <c r="AD4" s="70"/>
    </row>
    <row r="5" spans="2:30" ht="18" customHeight="1">
      <c r="B5" s="4" t="s">
        <v>50</v>
      </c>
      <c r="C5" s="5"/>
      <c r="D5" s="5" t="s">
        <v>98</v>
      </c>
      <c r="E5" s="5"/>
      <c r="F5" s="5"/>
      <c r="G5" s="13" t="s">
        <v>99</v>
      </c>
      <c r="H5" s="5"/>
      <c r="I5" s="5"/>
      <c r="J5" s="5" t="s">
        <v>51</v>
      </c>
      <c r="K5" s="5"/>
      <c r="L5" s="5" t="s">
        <v>52</v>
      </c>
      <c r="M5" s="49"/>
      <c r="Z5" s="68" t="s">
        <v>19</v>
      </c>
      <c r="AA5" s="69" t="s">
        <v>46</v>
      </c>
      <c r="AB5" s="69" t="s">
        <v>11</v>
      </c>
      <c r="AC5" s="69" t="s">
        <v>15</v>
      </c>
      <c r="AD5" s="70" t="s">
        <v>16</v>
      </c>
    </row>
    <row r="6" spans="2:30" ht="18" customHeight="1">
      <c r="B6" s="7" t="s">
        <v>53</v>
      </c>
      <c r="C6" s="8"/>
      <c r="D6" s="8"/>
      <c r="E6" s="8"/>
      <c r="F6" s="8"/>
      <c r="G6" s="14"/>
      <c r="H6" s="8"/>
      <c r="I6" s="8"/>
      <c r="J6" s="8" t="s">
        <v>51</v>
      </c>
      <c r="K6" s="8"/>
      <c r="L6" s="8" t="s">
        <v>52</v>
      </c>
      <c r="M6" s="50"/>
    </row>
    <row r="7" spans="2:30" ht="18" customHeight="1">
      <c r="B7" s="10" t="s">
        <v>54</v>
      </c>
      <c r="C7" s="11"/>
      <c r="D7" s="11"/>
      <c r="E7" s="11"/>
      <c r="F7" s="11"/>
      <c r="G7" s="15"/>
      <c r="H7" s="11"/>
      <c r="I7" s="11"/>
      <c r="J7" s="11" t="s">
        <v>51</v>
      </c>
      <c r="K7" s="11"/>
      <c r="L7" s="11" t="s">
        <v>52</v>
      </c>
      <c r="M7" s="51"/>
    </row>
    <row r="8" spans="2:30" ht="18" customHeight="1">
      <c r="B8" s="16"/>
      <c r="C8" s="17"/>
      <c r="D8" s="18"/>
      <c r="E8" s="19"/>
      <c r="F8" s="20">
        <f>IF(B8&lt;&gt;0,ROUND($M$26/B8,0),0)</f>
        <v>0</v>
      </c>
      <c r="G8" s="13"/>
      <c r="H8" s="17"/>
      <c r="I8" s="20">
        <f>IF(G8&lt;&gt;0,ROUND($M$26/G8,0),0)</f>
        <v>0</v>
      </c>
      <c r="J8" s="6"/>
      <c r="K8" s="17"/>
      <c r="L8" s="19"/>
      <c r="M8" s="52">
        <f>IF(J8&lt;&gt;0,ROUND($M$26/J8,0),0)</f>
        <v>0</v>
      </c>
    </row>
    <row r="9" spans="2:30" ht="18" customHeight="1">
      <c r="B9" s="21"/>
      <c r="C9" s="22"/>
      <c r="D9" s="23"/>
      <c r="E9" s="24"/>
      <c r="F9" s="25">
        <f>IF(B9&lt;&gt;0,ROUND($M$26/B9,0),0)</f>
        <v>0</v>
      </c>
      <c r="G9" s="26"/>
      <c r="H9" s="22"/>
      <c r="I9" s="25">
        <f>IF(G9&lt;&gt;0,ROUND($M$26/G9,0),0)</f>
        <v>0</v>
      </c>
      <c r="J9" s="26"/>
      <c r="K9" s="22"/>
      <c r="L9" s="24"/>
      <c r="M9" s="53">
        <f>IF(J9&lt;&gt;0,ROUND($M$26/J9,0),0)</f>
        <v>0</v>
      </c>
    </row>
    <row r="10" spans="2:30" ht="18" customHeight="1">
      <c r="B10" s="27" t="s">
        <v>55</v>
      </c>
      <c r="C10" s="28" t="s">
        <v>56</v>
      </c>
      <c r="D10" s="29" t="s">
        <v>28</v>
      </c>
      <c r="E10" s="29" t="s">
        <v>57</v>
      </c>
      <c r="F10" s="30" t="s">
        <v>58</v>
      </c>
      <c r="G10" s="27" t="s">
        <v>59</v>
      </c>
      <c r="H10" s="116" t="s">
        <v>60</v>
      </c>
      <c r="I10" s="116"/>
      <c r="J10" s="27" t="s">
        <v>61</v>
      </c>
      <c r="K10" s="116" t="s">
        <v>62</v>
      </c>
      <c r="L10" s="116"/>
      <c r="M10" s="116"/>
    </row>
    <row r="11" spans="2:30" ht="18" customHeight="1">
      <c r="B11" s="31">
        <v>1</v>
      </c>
      <c r="C11" s="32" t="s">
        <v>63</v>
      </c>
      <c r="D11" s="102">
        <f>Prehlad!H35</f>
        <v>0</v>
      </c>
      <c r="E11" s="102">
        <f>Prehlad!I35</f>
        <v>0</v>
      </c>
      <c r="F11" s="103">
        <f>D11+E11</f>
        <v>0</v>
      </c>
      <c r="G11" s="31">
        <v>6</v>
      </c>
      <c r="H11" s="32" t="s">
        <v>100</v>
      </c>
      <c r="I11" s="103">
        <v>0</v>
      </c>
      <c r="J11" s="31">
        <v>11</v>
      </c>
      <c r="K11" s="54" t="s">
        <v>103</v>
      </c>
      <c r="L11" s="55">
        <v>0</v>
      </c>
      <c r="M11" s="103">
        <f>ROUND(((D11+E11+D12+E12+D13)*L11),2)</f>
        <v>0</v>
      </c>
    </row>
    <row r="12" spans="2:30" ht="18" customHeight="1">
      <c r="B12" s="33">
        <v>2</v>
      </c>
      <c r="C12" s="34" t="s">
        <v>64</v>
      </c>
      <c r="D12" s="104"/>
      <c r="E12" s="104"/>
      <c r="F12" s="103">
        <f>D12+E12</f>
        <v>0</v>
      </c>
      <c r="G12" s="33">
        <v>7</v>
      </c>
      <c r="H12" s="34" t="s">
        <v>101</v>
      </c>
      <c r="I12" s="105">
        <v>0</v>
      </c>
      <c r="J12" s="33">
        <v>12</v>
      </c>
      <c r="K12" s="56" t="s">
        <v>104</v>
      </c>
      <c r="L12" s="57">
        <v>0</v>
      </c>
      <c r="M12" s="105">
        <f>ROUND(((D11+E11+D12+E12+D13)*L12),2)</f>
        <v>0</v>
      </c>
    </row>
    <row r="13" spans="2:30" ht="18" customHeight="1">
      <c r="B13" s="33">
        <v>3</v>
      </c>
      <c r="C13" s="34" t="s">
        <v>65</v>
      </c>
      <c r="D13" s="104"/>
      <c r="E13" s="104"/>
      <c r="F13" s="103">
        <f>D13+E13</f>
        <v>0</v>
      </c>
      <c r="G13" s="33">
        <v>8</v>
      </c>
      <c r="H13" s="34" t="s">
        <v>102</v>
      </c>
      <c r="I13" s="105">
        <v>0</v>
      </c>
      <c r="J13" s="33">
        <v>13</v>
      </c>
      <c r="K13" s="56" t="s">
        <v>105</v>
      </c>
      <c r="L13" s="57">
        <v>0</v>
      </c>
      <c r="M13" s="105">
        <f>ROUND(((D11+E11+D12+E12+D13)*L13),2)</f>
        <v>0</v>
      </c>
    </row>
    <row r="14" spans="2:30" ht="18" customHeight="1">
      <c r="B14" s="33">
        <v>4</v>
      </c>
      <c r="C14" s="34" t="s">
        <v>66</v>
      </c>
      <c r="D14" s="104"/>
      <c r="E14" s="104"/>
      <c r="F14" s="106">
        <f>D14+E14</f>
        <v>0</v>
      </c>
      <c r="G14" s="33">
        <v>9</v>
      </c>
      <c r="H14" s="34" t="s">
        <v>0</v>
      </c>
      <c r="I14" s="105">
        <v>0</v>
      </c>
      <c r="J14" s="33">
        <v>14</v>
      </c>
      <c r="K14" s="56" t="s">
        <v>0</v>
      </c>
      <c r="L14" s="57">
        <v>0</v>
      </c>
      <c r="M14" s="105">
        <f>ROUND(((D11+E11+D12+E12+D13+E13)*L14),2)</f>
        <v>0</v>
      </c>
    </row>
    <row r="15" spans="2:30" ht="18" customHeight="1">
      <c r="B15" s="35">
        <v>5</v>
      </c>
      <c r="C15" s="36" t="s">
        <v>67</v>
      </c>
      <c r="D15" s="107">
        <f>SUM(D11:D14)</f>
        <v>0</v>
      </c>
      <c r="E15" s="108">
        <f>SUM(E11:E14)</f>
        <v>0</v>
      </c>
      <c r="F15" s="109">
        <f>SUM(F11:F14)</f>
        <v>0</v>
      </c>
      <c r="G15" s="37">
        <v>10</v>
      </c>
      <c r="H15" s="38" t="s">
        <v>68</v>
      </c>
      <c r="I15" s="109">
        <f>SUM(I11:I14)</f>
        <v>0</v>
      </c>
      <c r="J15" s="35">
        <v>15</v>
      </c>
      <c r="K15" s="58"/>
      <c r="L15" s="59" t="s">
        <v>69</v>
      </c>
      <c r="M15" s="109">
        <f>SUM(M11:M14)</f>
        <v>0</v>
      </c>
    </row>
    <row r="16" spans="2:30" ht="18" customHeight="1">
      <c r="B16" s="115" t="s">
        <v>70</v>
      </c>
      <c r="C16" s="115"/>
      <c r="D16" s="115"/>
      <c r="E16" s="115"/>
      <c r="F16" s="39"/>
      <c r="G16" s="117" t="s">
        <v>71</v>
      </c>
      <c r="H16" s="117"/>
      <c r="I16" s="117"/>
      <c r="J16" s="27" t="s">
        <v>72</v>
      </c>
      <c r="K16" s="116" t="s">
        <v>73</v>
      </c>
      <c r="L16" s="116"/>
      <c r="M16" s="116"/>
    </row>
    <row r="17" spans="2:13" ht="18" customHeight="1">
      <c r="B17" s="40"/>
      <c r="C17" s="41" t="s">
        <v>74</v>
      </c>
      <c r="D17" s="41"/>
      <c r="E17" s="41" t="s">
        <v>75</v>
      </c>
      <c r="F17" s="42"/>
      <c r="G17" s="40"/>
      <c r="H17" s="43"/>
      <c r="I17" s="60"/>
      <c r="J17" s="33">
        <v>16</v>
      </c>
      <c r="K17" s="56" t="s">
        <v>76</v>
      </c>
      <c r="L17" s="61"/>
      <c r="M17" s="105">
        <v>0</v>
      </c>
    </row>
    <row r="18" spans="2:13" ht="18" customHeight="1">
      <c r="B18" s="44"/>
      <c r="C18" s="43" t="s">
        <v>77</v>
      </c>
      <c r="D18" s="43"/>
      <c r="E18" s="43"/>
      <c r="F18" s="45"/>
      <c r="G18" s="44"/>
      <c r="H18" s="43" t="s">
        <v>74</v>
      </c>
      <c r="I18" s="60"/>
      <c r="J18" s="33">
        <v>17</v>
      </c>
      <c r="K18" s="56" t="s">
        <v>106</v>
      </c>
      <c r="L18" s="61"/>
      <c r="M18" s="105">
        <v>0</v>
      </c>
    </row>
    <row r="19" spans="2:13" ht="18" customHeight="1">
      <c r="B19" s="44"/>
      <c r="C19" s="43"/>
      <c r="D19" s="43"/>
      <c r="E19" s="43"/>
      <c r="F19" s="45"/>
      <c r="G19" s="44"/>
      <c r="H19" s="46"/>
      <c r="I19" s="60"/>
      <c r="J19" s="33">
        <v>18</v>
      </c>
      <c r="K19" s="56" t="s">
        <v>107</v>
      </c>
      <c r="L19" s="61"/>
      <c r="M19" s="105">
        <v>0</v>
      </c>
    </row>
    <row r="20" spans="2:13" ht="18" customHeight="1">
      <c r="B20" s="44"/>
      <c r="C20" s="43"/>
      <c r="D20" s="43"/>
      <c r="E20" s="43"/>
      <c r="F20" s="45"/>
      <c r="G20" s="44"/>
      <c r="H20" s="41" t="s">
        <v>75</v>
      </c>
      <c r="I20" s="60"/>
      <c r="J20" s="33">
        <v>19</v>
      </c>
      <c r="K20" s="56" t="s">
        <v>0</v>
      </c>
      <c r="L20" s="61"/>
      <c r="M20" s="105">
        <v>0</v>
      </c>
    </row>
    <row r="21" spans="2:13" ht="18" customHeight="1">
      <c r="B21" s="40"/>
      <c r="C21" s="43"/>
      <c r="D21" s="43"/>
      <c r="E21" s="43"/>
      <c r="F21" s="43"/>
      <c r="G21" s="40"/>
      <c r="H21" s="43" t="s">
        <v>77</v>
      </c>
      <c r="I21" s="60"/>
      <c r="J21" s="35">
        <v>20</v>
      </c>
      <c r="K21" s="58"/>
      <c r="L21" s="59" t="s">
        <v>78</v>
      </c>
      <c r="M21" s="109">
        <f>SUM(M17:M20)</f>
        <v>0</v>
      </c>
    </row>
    <row r="22" spans="2:13" ht="18" customHeight="1">
      <c r="B22" s="115" t="s">
        <v>79</v>
      </c>
      <c r="C22" s="115"/>
      <c r="D22" s="115"/>
      <c r="E22" s="115"/>
      <c r="F22" s="39"/>
      <c r="G22" s="40"/>
      <c r="H22" s="43"/>
      <c r="I22" s="60"/>
      <c r="J22" s="27" t="s">
        <v>80</v>
      </c>
      <c r="K22" s="116" t="s">
        <v>81</v>
      </c>
      <c r="L22" s="116"/>
      <c r="M22" s="116"/>
    </row>
    <row r="23" spans="2:13" ht="18" customHeight="1">
      <c r="B23" s="40"/>
      <c r="C23" s="41" t="s">
        <v>74</v>
      </c>
      <c r="D23" s="41"/>
      <c r="E23" s="41" t="s">
        <v>75</v>
      </c>
      <c r="F23" s="42"/>
      <c r="G23" s="40"/>
      <c r="H23" s="43"/>
      <c r="I23" s="60"/>
      <c r="J23" s="31">
        <v>21</v>
      </c>
      <c r="K23" s="54"/>
      <c r="L23" s="62" t="s">
        <v>82</v>
      </c>
      <c r="M23" s="103">
        <f>ROUND(F15,2)+I15+M15+M21</f>
        <v>0</v>
      </c>
    </row>
    <row r="24" spans="2:13" ht="18" customHeight="1">
      <c r="B24" s="44"/>
      <c r="C24" s="43" t="s">
        <v>77</v>
      </c>
      <c r="D24" s="43"/>
      <c r="E24" s="43"/>
      <c r="F24" s="45"/>
      <c r="G24" s="40"/>
      <c r="H24" s="43"/>
      <c r="I24" s="60"/>
      <c r="J24" s="33">
        <v>22</v>
      </c>
      <c r="K24" s="56" t="s">
        <v>108</v>
      </c>
      <c r="L24" s="110">
        <f>M23-L25</f>
        <v>0</v>
      </c>
      <c r="M24" s="105">
        <f>ROUND((L24*20)/100,2)</f>
        <v>0</v>
      </c>
    </row>
    <row r="25" spans="2:13" ht="18" customHeight="1">
      <c r="B25" s="44"/>
      <c r="C25" s="43"/>
      <c r="D25" s="43"/>
      <c r="E25" s="43"/>
      <c r="F25" s="45"/>
      <c r="G25" s="40"/>
      <c r="H25" s="43"/>
      <c r="I25" s="60"/>
      <c r="J25" s="33">
        <v>23</v>
      </c>
      <c r="K25" s="56" t="s">
        <v>109</v>
      </c>
      <c r="L25" s="110">
        <f>SUMIF(Prehlad!O39:O9999,0,Prehlad!J11:J9999)</f>
        <v>0</v>
      </c>
      <c r="M25" s="105">
        <f>ROUND((L25*0)/100,1)</f>
        <v>0</v>
      </c>
    </row>
    <row r="26" spans="2:13" ht="18" customHeight="1">
      <c r="B26" s="44"/>
      <c r="C26" s="43"/>
      <c r="D26" s="43"/>
      <c r="E26" s="43"/>
      <c r="F26" s="45"/>
      <c r="G26" s="40"/>
      <c r="H26" s="43"/>
      <c r="I26" s="60"/>
      <c r="J26" s="35">
        <v>24</v>
      </c>
      <c r="K26" s="58"/>
      <c r="L26" s="59" t="s">
        <v>83</v>
      </c>
      <c r="M26" s="109">
        <f>M23+M24+M25</f>
        <v>0</v>
      </c>
    </row>
    <row r="27" spans="2:13" ht="17.100000000000001" customHeight="1">
      <c r="B27" s="47"/>
      <c r="C27" s="48"/>
      <c r="D27" s="48"/>
      <c r="E27" s="48"/>
      <c r="F27" s="48"/>
      <c r="G27" s="47"/>
      <c r="H27" s="48"/>
      <c r="I27" s="63"/>
      <c r="J27" s="64" t="s">
        <v>84</v>
      </c>
      <c r="K27" s="65" t="s">
        <v>110</v>
      </c>
      <c r="L27" s="66"/>
      <c r="M27" s="67">
        <v>0</v>
      </c>
    </row>
    <row r="28" spans="2:13" ht="14.25" customHeight="1"/>
    <row r="29" spans="2:13" ht="2.25" customHeight="1"/>
  </sheetData>
  <mergeCells count="7">
    <mergeCell ref="B22:E22"/>
    <mergeCell ref="K22:M22"/>
    <mergeCell ref="H10:I10"/>
    <mergeCell ref="K10:M10"/>
    <mergeCell ref="B16:E16"/>
    <mergeCell ref="G16:I16"/>
    <mergeCell ref="K16:M16"/>
  </mergeCells>
  <printOptions horizontalCentered="1" verticalCentered="1"/>
  <pageMargins left="0.25" right="0.38888888888888901" top="0.35416666666666702" bottom="0.43263888888888902" header="0.51180555555555496" footer="0.51180555555555496"/>
  <pageSetup paperSize="9" firstPageNumber="0" orientation="landscape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5</vt:i4>
      </vt:variant>
    </vt:vector>
  </HeadingPairs>
  <TitlesOfParts>
    <vt:vector size="8" baseType="lpstr">
      <vt:lpstr>Prehlad</vt:lpstr>
      <vt:lpstr>Rekapitulacia</vt:lpstr>
      <vt:lpstr>Kryci list</vt:lpstr>
      <vt:lpstr>Prehlad!Názvy_tlače</vt:lpstr>
      <vt:lpstr>Rekapitulacia!Názvy_tlače</vt:lpstr>
      <vt:lpstr>'Kryci list'!Oblasť_tlače</vt:lpstr>
      <vt:lpstr>Prehlad!Oblasť_tlače</vt:lpstr>
      <vt:lpstr>Rekapitulacia!Oblasť_tlače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Lukáš Štefánik</cp:lastModifiedBy>
  <cp:revision>2</cp:revision>
  <cp:lastPrinted>2019-05-20T14:23:00Z</cp:lastPrinted>
  <dcterms:created xsi:type="dcterms:W3CDTF">1999-04-06T07:39:00Z</dcterms:created>
  <dcterms:modified xsi:type="dcterms:W3CDTF">2022-03-30T12:37:49Z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1033-11.2.0.9232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